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7.xml"/>
  <Override ContentType="application/vnd.openxmlformats-officedocument.drawingml.chart+xml" PartName="/xl/charts/chart27.xml"/>
  <Override ContentType="application/vnd.openxmlformats-officedocument.drawingml.chart+xml" PartName="/xl/charts/chart14.xml"/>
  <Override ContentType="application/vnd.openxmlformats-officedocument.drawingml.chart+xml" PartName="/xl/charts/chart30.xml"/>
  <Override ContentType="application/vnd.openxmlformats-officedocument.drawingml.chart+xml" PartName="/xl/charts/chart18.xml"/>
  <Override ContentType="application/vnd.openxmlformats-officedocument.drawingml.chart+xml" PartName="/xl/charts/chart43.xml"/>
  <Override ContentType="application/vnd.openxmlformats-officedocument.drawingml.chart+xml" PartName="/xl/charts/chart13.xml"/>
  <Override ContentType="application/vnd.openxmlformats-officedocument.drawingml.chart+xml" PartName="/xl/charts/chart44.xml"/>
  <Override ContentType="application/vnd.openxmlformats-officedocument.drawingml.chart+xml" PartName="/xl/charts/chart31.xml"/>
  <Override ContentType="application/vnd.openxmlformats-officedocument.drawingml.chart+xml" PartName="/xl/charts/chart26.xml"/>
  <Override ContentType="application/vnd.openxmlformats-officedocument.drawingml.chart+xml" PartName="/xl/charts/chart39.xml"/>
  <Override ContentType="application/vnd.openxmlformats-officedocument.drawingml.chart+xml" PartName="/xl/charts/chart35.xml"/>
  <Override ContentType="application/vnd.openxmlformats-officedocument.drawingml.chart+xml" PartName="/xl/charts/chart2.xml"/>
  <Override ContentType="application/vnd.openxmlformats-officedocument.drawingml.chart+xml" PartName="/xl/charts/chart22.xml"/>
  <Override ContentType="application/vnd.openxmlformats-officedocument.drawingml.chart+xml" PartName="/xl/charts/chart34.xml"/>
  <Override ContentType="application/vnd.openxmlformats-officedocument.drawingml.chart+xml" PartName="/xl/charts/chart8.xml"/>
  <Override ContentType="application/vnd.openxmlformats-officedocument.drawingml.chart+xml" PartName="/xl/charts/chart17.xml"/>
  <Override ContentType="application/vnd.openxmlformats-officedocument.drawingml.chart+xml" PartName="/xl/charts/chart42.xml"/>
  <Override ContentType="application/vnd.openxmlformats-officedocument.drawingml.chart+xml" PartName="/xl/charts/chart25.xml"/>
  <Override ContentType="application/vnd.openxmlformats-officedocument.drawingml.chart+xml" PartName="/xl/charts/chart12.xml"/>
  <Override ContentType="application/vnd.openxmlformats-officedocument.drawingml.chart+xml" PartName="/xl/charts/chart21.xml"/>
  <Override ContentType="application/vnd.openxmlformats-officedocument.drawingml.chart+xml" PartName="/xl/charts/chart3.xml"/>
  <Override ContentType="application/vnd.openxmlformats-officedocument.drawingml.chart+xml" PartName="/xl/charts/chart38.xml"/>
  <Override ContentType="application/vnd.openxmlformats-officedocument.drawingml.chart+xml" PartName="/xl/charts/chart16.xml"/>
  <Override ContentType="application/vnd.openxmlformats-officedocument.drawingml.chart+xml" PartName="/xl/charts/chart41.xml"/>
  <Override ContentType="application/vnd.openxmlformats-officedocument.drawingml.chart+xml" PartName="/xl/charts/chart11.xml"/>
  <Override ContentType="application/vnd.openxmlformats-officedocument.drawingml.chart+xml" PartName="/xl/charts/chart29.xml"/>
  <Override ContentType="application/vnd.openxmlformats-officedocument.drawingml.chart+xml" PartName="/xl/charts/chart37.xml"/>
  <Override ContentType="application/vnd.openxmlformats-officedocument.drawingml.chart+xml" PartName="/xl/charts/chart4.xml"/>
  <Override ContentType="application/vnd.openxmlformats-officedocument.drawingml.chart+xml" PartName="/xl/charts/chart20.xml"/>
  <Override ContentType="application/vnd.openxmlformats-officedocument.drawingml.chart+xml" PartName="/xl/charts/chart33.xml"/>
  <Override ContentType="application/vnd.openxmlformats-officedocument.drawingml.chart+xml" PartName="/xl/charts/chart24.xml"/>
  <Override ContentType="application/vnd.openxmlformats-officedocument.drawingml.chart+xml" PartName="/xl/charts/chart1.xml"/>
  <Override ContentType="application/vnd.openxmlformats-officedocument.drawingml.chart+xml" PartName="/xl/charts/chart28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15.xml"/>
  <Override ContentType="application/vnd.openxmlformats-officedocument.drawingml.chart+xml" PartName="/xl/charts/chart40.xml"/>
  <Override ContentType="application/vnd.openxmlformats-officedocument.drawingml.chart+xml" PartName="/xl/charts/chart9.xml"/>
  <Override ContentType="application/vnd.openxmlformats-officedocument.drawingml.chart+xml" PartName="/xl/charts/chart19.xml"/>
  <Override ContentType="application/vnd.openxmlformats-officedocument.drawingml.chart+xml" PartName="/xl/charts/chart32.xml"/>
  <Override ContentType="application/vnd.openxmlformats-officedocument.drawingml.chart+xml" PartName="/xl/charts/chart5.xml"/>
  <Override ContentType="application/vnd.openxmlformats-officedocument.drawingml.chart+xml" PartName="/xl/charts/chart23.xml"/>
  <Override ContentType="application/vnd.openxmlformats-officedocument.drawingml.chart+xml" PartName="/xl/charts/chart36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黃疸貧血" sheetId="1" r:id="rId4"/>
    <sheet state="visible" name="MWPPG" sheetId="2" r:id="rId5"/>
    <sheet state="visible" name="MWPPG(人次分布)" sheetId="3" r:id="rId6"/>
    <sheet state="visible" name="工作表2" sheetId="4" r:id="rId7"/>
    <sheet state="visible" name="工作表1" sheetId="5" r:id="rId8"/>
    <sheet state="visible" name="MWPPG(月份分布)" sheetId="6" r:id="rId9"/>
    <sheet state="visible" name="標記" sheetId="7" r:id="rId10"/>
  </sheets>
  <definedNames/>
  <calcPr/>
  <extLst>
    <ext uri="GoogleSheetsCustomDataVersion2">
      <go:sheetsCustomData xmlns:go="http://customooxmlschemas.google.com/" r:id="rId11" roundtripDataChecksum="Emz8Iqs1pjEzEX8VppCngOgT/YZ97GW9ldS68/bG3nQ="/>
    </ext>
  </extLst>
</workbook>
</file>

<file path=xl/sharedStrings.xml><?xml version="1.0" encoding="utf-8"?>
<sst xmlns="http://schemas.openxmlformats.org/spreadsheetml/2006/main" count="2019" uniqueCount="324">
  <si>
    <t>性別</t>
  </si>
  <si>
    <t>年齡</t>
  </si>
  <si>
    <t>貧血</t>
  </si>
  <si>
    <t>血色素</t>
  </si>
  <si>
    <t>黃疸</t>
  </si>
  <si>
    <t>總膽色素</t>
  </si>
  <si>
    <t>照片</t>
  </si>
  <si>
    <t>可用照片數</t>
  </si>
  <si>
    <t>不可用照片數</t>
  </si>
  <si>
    <t>備註</t>
  </si>
  <si>
    <t>九月</t>
  </si>
  <si>
    <t>M</t>
  </si>
  <si>
    <t>Y</t>
  </si>
  <si>
    <t>N</t>
  </si>
  <si>
    <t>照片適合</t>
  </si>
  <si>
    <t>照片不適合</t>
  </si>
  <si>
    <t>無照片</t>
  </si>
  <si>
    <t>-</t>
  </si>
  <si>
    <t>眼睛開刀</t>
  </si>
  <si>
    <t>沒有總膽色素資料</t>
  </si>
  <si>
    <t>18~19</t>
  </si>
  <si>
    <t>F</t>
  </si>
  <si>
    <t>20~29</t>
  </si>
  <si>
    <t>30~39</t>
  </si>
  <si>
    <t>40~49</t>
  </si>
  <si>
    <t>50~59</t>
  </si>
  <si>
    <t>不願意被拍攝</t>
  </si>
  <si>
    <t>60~69</t>
  </si>
  <si>
    <t>70~79</t>
  </si>
  <si>
    <t>十月</t>
  </si>
  <si>
    <t>80~89</t>
  </si>
  <si>
    <t>90~99</t>
  </si>
  <si>
    <t>無黃疸</t>
  </si>
  <si>
    <t>無資料</t>
  </si>
  <si>
    <t>溝通失敗</t>
  </si>
  <si>
    <t>無貧血</t>
  </si>
  <si>
    <t>男性</t>
  </si>
  <si>
    <t>女性</t>
  </si>
  <si>
    <t>十二月</t>
  </si>
  <si>
    <t>健檢</t>
  </si>
  <si>
    <t>#F</t>
  </si>
  <si>
    <t>#36</t>
  </si>
  <si>
    <t>#M</t>
  </si>
  <si>
    <t>#26</t>
  </si>
  <si>
    <r>
      <rPr>
        <rFont val="Arial"/>
        <color rgb="FF000000"/>
        <sz val="10.0"/>
      </rPr>
      <t>病歷號</t>
    </r>
  </si>
  <si>
    <r>
      <rPr>
        <rFont val="Arial"/>
        <color rgb="FF000000"/>
        <sz val="10.0"/>
      </rPr>
      <t>性別</t>
    </r>
  </si>
  <si>
    <r>
      <rPr>
        <rFont val="Arial"/>
        <color rgb="FF000000"/>
        <sz val="10.0"/>
      </rPr>
      <t>年齡</t>
    </r>
  </si>
  <si>
    <r>
      <rPr>
        <rFont val="Arial"/>
        <color rgb="FF000000"/>
        <sz val="10.0"/>
      </rPr>
      <t>白血球計數</t>
    </r>
  </si>
  <si>
    <r>
      <rPr>
        <rFont val="Arial"/>
        <color rgb="FF000000"/>
        <sz val="10.0"/>
      </rPr>
      <t>紅血球計數</t>
    </r>
  </si>
  <si>
    <r>
      <rPr>
        <rFont val="Arial"/>
        <color rgb="FF000000"/>
        <sz val="10.0"/>
      </rPr>
      <t>血色素</t>
    </r>
  </si>
  <si>
    <r>
      <rPr>
        <rFont val="Arial"/>
        <color rgb="FF000000"/>
        <sz val="10.0"/>
      </rPr>
      <t>血比容</t>
    </r>
  </si>
  <si>
    <r>
      <rPr>
        <rFont val="Arial"/>
        <color rgb="FF000000"/>
        <sz val="10.0"/>
      </rPr>
      <t>平均血球容積</t>
    </r>
  </si>
  <si>
    <r>
      <rPr>
        <rFont val="Arial"/>
        <color rgb="FF000000"/>
        <sz val="10.0"/>
      </rPr>
      <t>平均血紅素量</t>
    </r>
  </si>
  <si>
    <r>
      <rPr>
        <rFont val="Arial"/>
        <color rgb="FF000000"/>
        <sz val="10.0"/>
      </rPr>
      <t>平均血紅素濃度</t>
    </r>
  </si>
  <si>
    <r>
      <rPr>
        <rFont val="Arial"/>
        <color rgb="FF000000"/>
        <sz val="10.0"/>
      </rPr>
      <t>血小板計數</t>
    </r>
  </si>
  <si>
    <r>
      <rPr>
        <rFont val="Arial"/>
        <color rgb="FF000000"/>
        <sz val="10.0"/>
      </rPr>
      <t>紅血球分布寬度</t>
    </r>
  </si>
  <si>
    <r>
      <rPr>
        <rFont val="Arial"/>
        <color rgb="FF000000"/>
        <sz val="10.0"/>
      </rPr>
      <t>嗜中性白血球</t>
    </r>
  </si>
  <si>
    <r>
      <rPr>
        <rFont val="Arial"/>
        <color rgb="FF000000"/>
        <sz val="10.0"/>
      </rPr>
      <t>淋巴球</t>
    </r>
  </si>
  <si>
    <r>
      <rPr>
        <rFont val="Arial"/>
        <color rgb="FF000000"/>
        <sz val="10.0"/>
      </rPr>
      <t>單核球</t>
    </r>
  </si>
  <si>
    <r>
      <rPr>
        <rFont val="Arial"/>
        <color rgb="FF000000"/>
        <sz val="10.0"/>
      </rPr>
      <t>嗜酸性白血球</t>
    </r>
  </si>
  <si>
    <r>
      <rPr>
        <rFont val="Arial"/>
        <color rgb="FF000000"/>
        <sz val="10.0"/>
      </rPr>
      <t>嗜鹼性白血球</t>
    </r>
  </si>
  <si>
    <r>
      <rPr>
        <rFont val="Arial"/>
        <color rgb="FF000000"/>
        <sz val="10.0"/>
      </rPr>
      <t>飯前血糖</t>
    </r>
  </si>
  <si>
    <r>
      <rPr>
        <rFont val="Arial"/>
        <color rgb="FF000000"/>
        <sz val="10.0"/>
      </rPr>
      <t>血液尿素氮</t>
    </r>
  </si>
  <si>
    <r>
      <rPr>
        <rFont val="Arial"/>
        <color rgb="FF000000"/>
        <sz val="10.0"/>
      </rPr>
      <t>肌酸酐</t>
    </r>
  </si>
  <si>
    <t>GOT</t>
  </si>
  <si>
    <t>GPT</t>
  </si>
  <si>
    <r>
      <rPr>
        <rFont val="Arial"/>
        <color rgb="FF000000"/>
        <sz val="10.0"/>
      </rPr>
      <t>尿酸</t>
    </r>
  </si>
  <si>
    <r>
      <rPr>
        <rFont val="Arial"/>
        <color rgb="FF000000"/>
        <sz val="10.0"/>
      </rPr>
      <t>膽固醇</t>
    </r>
  </si>
  <si>
    <r>
      <rPr>
        <rFont val="Arial"/>
        <color rgb="FF000000"/>
        <sz val="10.0"/>
      </rPr>
      <t>三酸甘油酯</t>
    </r>
  </si>
  <si>
    <r>
      <rPr>
        <rFont val="Arial"/>
        <color rgb="FF000000"/>
        <sz val="10.0"/>
      </rPr>
      <t>鈣</t>
    </r>
  </si>
  <si>
    <r>
      <rPr>
        <rFont val="Arial"/>
        <color rgb="FF000000"/>
        <sz val="10.0"/>
      </rPr>
      <t>磷</t>
    </r>
  </si>
  <si>
    <r>
      <rPr>
        <rFont val="Arial"/>
        <color rgb="FF000000"/>
        <sz val="10.0"/>
      </rPr>
      <t>鈉</t>
    </r>
  </si>
  <si>
    <r>
      <rPr>
        <rFont val="Arial"/>
        <color rgb="FF000000"/>
        <sz val="10.0"/>
      </rPr>
      <t>鉀</t>
    </r>
  </si>
  <si>
    <r>
      <rPr>
        <rFont val="Arial"/>
        <color rgb="FF000000"/>
        <sz val="10.0"/>
      </rPr>
      <t>總蛋白量</t>
    </r>
  </si>
  <si>
    <r>
      <rPr>
        <rFont val="Arial"/>
        <color rgb="FF000000"/>
        <sz val="10.0"/>
      </rPr>
      <t>白蛋白</t>
    </r>
  </si>
  <si>
    <r>
      <rPr>
        <rFont val="Arial"/>
        <color rgb="FF000000"/>
        <sz val="10.0"/>
      </rPr>
      <t>球蛋白</t>
    </r>
  </si>
  <si>
    <r>
      <rPr>
        <rFont val="Arial"/>
        <color rgb="FF000000"/>
        <sz val="10.0"/>
      </rPr>
      <t>鹼性磷酯酵素</t>
    </r>
  </si>
  <si>
    <r>
      <rPr>
        <rFont val="Arial"/>
        <color rgb="FF000000"/>
        <sz val="10.0"/>
      </rPr>
      <t>血清鐵</t>
    </r>
  </si>
  <si>
    <r>
      <rPr>
        <rFont val="Arial"/>
        <color rgb="FF000000"/>
        <sz val="10.0"/>
      </rPr>
      <t>不飽和鐵結合量</t>
    </r>
  </si>
  <si>
    <r>
      <rPr>
        <rFont val="Arial"/>
        <color rgb="FF000000"/>
        <sz val="10.0"/>
      </rPr>
      <t>血清鐵結合量</t>
    </r>
  </si>
  <si>
    <r>
      <rPr>
        <rFont val="Arial"/>
        <color rgb="FF000000"/>
        <sz val="10.0"/>
      </rPr>
      <t>鐵蛋白</t>
    </r>
  </si>
  <si>
    <r>
      <rPr>
        <rFont val="Arial"/>
        <color theme="1"/>
        <sz val="10.0"/>
      </rPr>
      <t>HBsAg</t>
    </r>
    <r>
      <rPr>
        <rFont val="Arial"/>
        <color rgb="FF000000"/>
        <sz val="10.0"/>
      </rPr>
      <t>數值</t>
    </r>
  </si>
  <si>
    <r>
      <rPr>
        <rFont val="Arial"/>
        <color theme="1"/>
        <sz val="10.0"/>
      </rPr>
      <t>HBsAg</t>
    </r>
    <r>
      <rPr>
        <rFont val="Arial"/>
        <color rgb="FF000000"/>
        <sz val="10.0"/>
      </rPr>
      <t>結果(B肝表面抗原)</t>
    </r>
  </si>
  <si>
    <r>
      <rPr>
        <rFont val="Arial"/>
        <color rgb="FF000000"/>
        <sz val="10.0"/>
      </rPr>
      <t>醣化血紅素</t>
    </r>
  </si>
  <si>
    <r>
      <rPr>
        <rFont val="Arial"/>
        <color rgb="FF000000"/>
        <sz val="10.0"/>
      </rPr>
      <t>總膽色素</t>
    </r>
  </si>
  <si>
    <r>
      <rPr>
        <rFont val="Arial"/>
        <color rgb="FF000000"/>
        <sz val="10.0"/>
      </rPr>
      <t>八月</t>
    </r>
  </si>
  <si>
    <r>
      <rPr>
        <rFont val="Arial"/>
        <color rgb="FF000000"/>
        <sz val="10.0"/>
      </rPr>
      <t>九月</t>
    </r>
  </si>
  <si>
    <r>
      <rPr>
        <rFont val="Arial"/>
        <color rgb="FF000000"/>
        <sz val="10.0"/>
      </rPr>
      <t>十月</t>
    </r>
  </si>
  <si>
    <r>
      <rPr>
        <rFont val="Arial"/>
        <color rgb="FF000000"/>
        <sz val="10.0"/>
      </rPr>
      <t>十二月</t>
    </r>
  </si>
  <si>
    <t>101(PLT rechecked)</t>
  </si>
  <si>
    <t>Negative</t>
  </si>
  <si>
    <t>Positive</t>
  </si>
  <si>
    <t>58(PLT rechecked)</t>
  </si>
  <si>
    <t>病歷號</t>
  </si>
  <si>
    <t>白血球計數</t>
  </si>
  <si>
    <t>紅血球計數</t>
  </si>
  <si>
    <t>血比容</t>
  </si>
  <si>
    <t>平均血球容積</t>
  </si>
  <si>
    <t>平均血紅素量</t>
  </si>
  <si>
    <t>平均血紅素濃度</t>
  </si>
  <si>
    <t>血小板計數</t>
  </si>
  <si>
    <t>紅血球分布寬度</t>
  </si>
  <si>
    <t>嗜中性白血球</t>
  </si>
  <si>
    <t>淋巴球</t>
  </si>
  <si>
    <t>單核球</t>
  </si>
  <si>
    <t>嗜酸性白血球</t>
  </si>
  <si>
    <t>嗜鹼性白血球</t>
  </si>
  <si>
    <t>飯前血糖</t>
  </si>
  <si>
    <t>血液尿素氮</t>
  </si>
  <si>
    <t>肌酸酐</t>
  </si>
  <si>
    <t>尿酸</t>
  </si>
  <si>
    <t>膽固醇</t>
  </si>
  <si>
    <t>三酸甘油酯</t>
  </si>
  <si>
    <t>鈣</t>
  </si>
  <si>
    <t>磷</t>
  </si>
  <si>
    <t>鈉</t>
  </si>
  <si>
    <t>鉀</t>
  </si>
  <si>
    <t>總蛋白量</t>
  </si>
  <si>
    <t>白蛋白</t>
  </si>
  <si>
    <t>球蛋白</t>
  </si>
  <si>
    <t>鹼性磷酯酵素</t>
  </si>
  <si>
    <t>血清鐵</t>
  </si>
  <si>
    <t>不飽和鐵結合量</t>
  </si>
  <si>
    <t>血清鐵結合量</t>
  </si>
  <si>
    <t>鐵蛋白</t>
  </si>
  <si>
    <t>T-Bil</t>
  </si>
  <si>
    <t>八月</t>
  </si>
  <si>
    <t>白血球偏高</t>
  </si>
  <si>
    <r>
      <rPr>
        <rFont val="Arial"/>
        <color rgb="FF000000"/>
        <sz val="10.0"/>
      </rPr>
      <t>白血球正常</t>
    </r>
  </si>
  <si>
    <t>白血球偏低</t>
  </si>
  <si>
    <t>紅血球偏高</t>
  </si>
  <si>
    <t>紅血球正常</t>
  </si>
  <si>
    <t>紅血球偏低</t>
  </si>
  <si>
    <t>血色素偏高</t>
  </si>
  <si>
    <t>血色素正常</t>
  </si>
  <si>
    <t>血色素偏低</t>
  </si>
  <si>
    <t>血比容偏高</t>
  </si>
  <si>
    <t>血比容正常</t>
  </si>
  <si>
    <t>血比容偏低</t>
  </si>
  <si>
    <t>血糖偏高</t>
  </si>
  <si>
    <t>血糖正常</t>
  </si>
  <si>
    <t>血糖偏低</t>
  </si>
  <si>
    <t>血液尿素氮偏高</t>
  </si>
  <si>
    <t>血液尿素氮正常</t>
  </si>
  <si>
    <t>血液尿素氮偏低</t>
  </si>
  <si>
    <t>肌酸酐偏高</t>
  </si>
  <si>
    <t>肌酸酐正常</t>
  </si>
  <si>
    <t>肌酸酐偏低</t>
  </si>
  <si>
    <t>GPT偏高</t>
  </si>
  <si>
    <t>GPT正常</t>
  </si>
  <si>
    <t>GPT偏低</t>
  </si>
  <si>
    <t>鈉偏高</t>
  </si>
  <si>
    <t>鈉正常</t>
  </si>
  <si>
    <t>鈉偏低</t>
  </si>
  <si>
    <r>
      <rPr>
        <rFont val="Arial"/>
        <color rgb="FF000000"/>
        <sz val="10.0"/>
      </rPr>
      <t>鉀</t>
    </r>
    <r>
      <rPr>
        <rFont val="細明體"/>
        <color rgb="FF000000"/>
        <sz val="10.0"/>
      </rPr>
      <t>偏高</t>
    </r>
  </si>
  <si>
    <t>鉀正常</t>
  </si>
  <si>
    <t>鉀偏低</t>
  </si>
  <si>
    <t>GOT偏高</t>
  </si>
  <si>
    <t>GOT正常</t>
  </si>
  <si>
    <t>GOT偏低</t>
  </si>
  <si>
    <t>平均血球容積偏高</t>
  </si>
  <si>
    <t>平均血球容積正常</t>
  </si>
  <si>
    <t>平均血球容積偏低</t>
  </si>
  <si>
    <t>平均血紅素量偏高</t>
  </si>
  <si>
    <t>平均血紅素量正常</t>
  </si>
  <si>
    <t>平均血紅素量偏低</t>
  </si>
  <si>
    <t>平均血紅素濃度偏高</t>
  </si>
  <si>
    <t>平均血紅素濃度正常</t>
  </si>
  <si>
    <t>平均血紅素濃度偏低</t>
  </si>
  <si>
    <t>血小板計數偏高</t>
  </si>
  <si>
    <t>血小板計數正常</t>
  </si>
  <si>
    <t>血小板計數偏低</t>
  </si>
  <si>
    <t>紅血球分布寬度偏高</t>
  </si>
  <si>
    <t>三月</t>
  </si>
  <si>
    <t>紅血球分布寬度正常</t>
  </si>
  <si>
    <t>MWPPG001</t>
  </si>
  <si>
    <t>紅血球分布寬度偏低</t>
  </si>
  <si>
    <t>MWPPG002</t>
  </si>
  <si>
    <t>MWPPG003</t>
  </si>
  <si>
    <t>嗜中性白血球偏高</t>
  </si>
  <si>
    <t>MWPPG004</t>
  </si>
  <si>
    <t>嗜中性白血球正常</t>
  </si>
  <si>
    <t>MWPPG005</t>
  </si>
  <si>
    <t>嗜中性白血球偏低</t>
  </si>
  <si>
    <t>MWPPG006</t>
  </si>
  <si>
    <t>MWPPG007</t>
  </si>
  <si>
    <t>淋巴球偏高</t>
  </si>
  <si>
    <t>MWPPG008</t>
  </si>
  <si>
    <t>淋巴球正常</t>
  </si>
  <si>
    <t>MWPPG009</t>
  </si>
  <si>
    <t>淋巴球偏低</t>
  </si>
  <si>
    <t>MWPPG010</t>
  </si>
  <si>
    <t>MWPPG011</t>
  </si>
  <si>
    <t>單核球偏高</t>
  </si>
  <si>
    <t>MWPPG012</t>
  </si>
  <si>
    <t>單核球正常</t>
  </si>
  <si>
    <t>MWPPG013</t>
  </si>
  <si>
    <t>單核球偏低</t>
  </si>
  <si>
    <t>MWPPG014</t>
  </si>
  <si>
    <t>MWPPG015</t>
  </si>
  <si>
    <t>嗜酸性白血球偏高</t>
  </si>
  <si>
    <t>MWPPG016</t>
  </si>
  <si>
    <t>嗜酸性白血球正常</t>
  </si>
  <si>
    <t>MWPPG017</t>
  </si>
  <si>
    <t>嗜酸性白血球偏低</t>
  </si>
  <si>
    <t>MWPPG018</t>
  </si>
  <si>
    <t>MWPPG020</t>
  </si>
  <si>
    <t>嗜鹼性白血球偏高</t>
  </si>
  <si>
    <t>MWPPG021</t>
  </si>
  <si>
    <t>嗜鹼性白血球正常</t>
  </si>
  <si>
    <t>MWPPG022</t>
  </si>
  <si>
    <t>嗜鹼性白血球偏低</t>
  </si>
  <si>
    <t>MWPPG023</t>
  </si>
  <si>
    <t>MWPPG024</t>
  </si>
  <si>
    <t>尿酸偏高</t>
  </si>
  <si>
    <t>MWPPG025</t>
  </si>
  <si>
    <t>尿酸正常</t>
  </si>
  <si>
    <t>MWPPG026</t>
  </si>
  <si>
    <t>尿酸偏低</t>
  </si>
  <si>
    <t>MWPPG027</t>
  </si>
  <si>
    <t>MWPPG028</t>
  </si>
  <si>
    <r>
      <rPr>
        <rFont val="Arial"/>
        <color rgb="FF000000"/>
        <sz val="10.0"/>
      </rPr>
      <t>膽固醇偏高</t>
    </r>
  </si>
  <si>
    <t>MWPPG029</t>
  </si>
  <si>
    <r>
      <rPr>
        <rFont val="Arial"/>
        <color rgb="FF000000"/>
        <sz val="10.0"/>
      </rPr>
      <t>膽固醇正常</t>
    </r>
  </si>
  <si>
    <t>MWPPG030</t>
  </si>
  <si>
    <r>
      <rPr>
        <rFont val="Arial"/>
        <color rgb="FF000000"/>
        <sz val="10.0"/>
      </rPr>
      <t>膽固醇偏低</t>
    </r>
  </si>
  <si>
    <t>MWPPG031</t>
  </si>
  <si>
    <t>MWPPG032</t>
  </si>
  <si>
    <r>
      <rPr>
        <rFont val="Arial"/>
        <color rgb="FF000000"/>
        <sz val="10.0"/>
      </rPr>
      <t>三酸甘油脂偏高</t>
    </r>
  </si>
  <si>
    <t>MWPPG033</t>
  </si>
  <si>
    <r>
      <rPr>
        <rFont val="Arial"/>
        <color rgb="FF000000"/>
        <sz val="10.0"/>
      </rPr>
      <t>三酸甘油脂正常</t>
    </r>
  </si>
  <si>
    <t>MWPPG034</t>
  </si>
  <si>
    <r>
      <rPr>
        <rFont val="Arial"/>
        <color rgb="FF000000"/>
        <sz val="10.0"/>
      </rPr>
      <t>三酸甘油脂偏低</t>
    </r>
  </si>
  <si>
    <t>MWPPG035</t>
  </si>
  <si>
    <t>MWPPG036</t>
  </si>
  <si>
    <r>
      <rPr>
        <rFont val="Arial"/>
        <color rgb="FF000000"/>
        <sz val="10.0"/>
      </rPr>
      <t>鈣偏高</t>
    </r>
  </si>
  <si>
    <t>MWPPG037</t>
  </si>
  <si>
    <r>
      <rPr>
        <rFont val="Arial"/>
        <color rgb="FF000000"/>
        <sz val="10.0"/>
      </rPr>
      <t>鈣正常</t>
    </r>
  </si>
  <si>
    <t>MWPPG038</t>
  </si>
  <si>
    <r>
      <rPr>
        <rFont val="Arial"/>
        <color rgb="FF000000"/>
        <sz val="10.0"/>
      </rPr>
      <t>鈣偏低</t>
    </r>
  </si>
  <si>
    <t>MWPPG039</t>
  </si>
  <si>
    <t>MWPPG040</t>
  </si>
  <si>
    <r>
      <rPr>
        <rFont val="Arial"/>
        <color rgb="FF000000"/>
        <sz val="10.0"/>
      </rPr>
      <t>磷偏高</t>
    </r>
  </si>
  <si>
    <t>磷正常</t>
  </si>
  <si>
    <t>磷偏低</t>
  </si>
  <si>
    <t>總蛋白量偏高</t>
  </si>
  <si>
    <t>總蛋白量正常</t>
  </si>
  <si>
    <t>總蛋白量偏低</t>
  </si>
  <si>
    <t>白蛋白偏高</t>
  </si>
  <si>
    <t>白蛋白正常</t>
  </si>
  <si>
    <t>白蛋白偏低</t>
  </si>
  <si>
    <t>球蛋白偏高</t>
  </si>
  <si>
    <t>球蛋白正常</t>
  </si>
  <si>
    <t>球蛋白偏低</t>
  </si>
  <si>
    <t>鹼性磷酯酵素偏高</t>
  </si>
  <si>
    <t>鹼性磷酯酵素正常</t>
  </si>
  <si>
    <t>鹼性磷酯酵素偏低</t>
  </si>
  <si>
    <t>血清鐵偏高</t>
  </si>
  <si>
    <t>血清鐵正常</t>
  </si>
  <si>
    <t>血清鐵偏低</t>
  </si>
  <si>
    <t>不飽和鐵結合量偏高</t>
  </si>
  <si>
    <t>不飽和鐵結合量正常</t>
  </si>
  <si>
    <t>不飽和鐵結合量偏低</t>
  </si>
  <si>
    <t>血清鐵結合量偏高</t>
  </si>
  <si>
    <t>血清鐵結合量正常</t>
  </si>
  <si>
    <t>血清鐵結合量偏低</t>
  </si>
  <si>
    <t>鐵蛋白偏高</t>
  </si>
  <si>
    <t>鐵蛋白正常</t>
  </si>
  <si>
    <t>鐵蛋白偏低</t>
  </si>
  <si>
    <r>
      <rPr>
        <rFont val="Arial"/>
        <color theme="1"/>
        <sz val="12.0"/>
      </rPr>
      <t>白血球計數</t>
    </r>
  </si>
  <si>
    <r>
      <rPr>
        <rFont val="Arial"/>
        <color theme="1"/>
        <sz val="12.0"/>
      </rPr>
      <t>紅血球計數</t>
    </r>
  </si>
  <si>
    <r>
      <rPr>
        <rFont val="Arial"/>
        <color theme="1"/>
        <sz val="12.0"/>
      </rPr>
      <t>血色素</t>
    </r>
  </si>
  <si>
    <r>
      <rPr>
        <rFont val="Arial"/>
        <color theme="1"/>
        <sz val="12.0"/>
      </rPr>
      <t>血比容</t>
    </r>
  </si>
  <si>
    <r>
      <rPr>
        <rFont val="Arial"/>
        <color theme="1"/>
        <sz val="12.0"/>
      </rPr>
      <t>飯前血糖</t>
    </r>
  </si>
  <si>
    <r>
      <rPr>
        <rFont val="Arial"/>
        <color theme="1"/>
        <sz val="12.0"/>
      </rPr>
      <t>血液尿素氮</t>
    </r>
  </si>
  <si>
    <r>
      <rPr>
        <rFont val="Arial"/>
        <color theme="1"/>
        <sz val="12.0"/>
      </rPr>
      <t>肌酸酐</t>
    </r>
  </si>
  <si>
    <r>
      <rPr>
        <rFont val="Arial"/>
        <color theme="1"/>
        <sz val="12.0"/>
      </rPr>
      <t>鈉</t>
    </r>
  </si>
  <si>
    <r>
      <rPr>
        <rFont val="Arial"/>
        <color theme="1"/>
        <sz val="12.0"/>
      </rPr>
      <t>鉀</t>
    </r>
  </si>
  <si>
    <r>
      <rPr>
        <rFont val="Arial"/>
        <color rgb="FF000000"/>
        <sz val="10.0"/>
      </rPr>
      <t>白血球正常</t>
    </r>
  </si>
  <si>
    <r>
      <rPr>
        <rFont val="Arial"/>
        <color rgb="FF000000"/>
        <sz val="10.0"/>
      </rPr>
      <t>白血球正常</t>
    </r>
  </si>
  <si>
    <r>
      <rPr>
        <rFont val="Arial"/>
        <color rgb="FF000000"/>
        <sz val="10.0"/>
      </rPr>
      <t>白血球正常</t>
    </r>
  </si>
  <si>
    <r>
      <rPr>
        <rFont val="Arial"/>
        <color rgb="FF000000"/>
        <sz val="10.0"/>
      </rPr>
      <t>白血球正常</t>
    </r>
  </si>
  <si>
    <t>血素素偏高</t>
  </si>
  <si>
    <r>
      <rPr>
        <rFont val="Arial"/>
        <color rgb="FF000000"/>
        <sz val="10.0"/>
      </rPr>
      <t>鉀</t>
    </r>
    <r>
      <rPr>
        <rFont val="細明體"/>
        <color rgb="FF000000"/>
        <sz val="10.0"/>
      </rPr>
      <t>偏高</t>
    </r>
  </si>
  <si>
    <r>
      <rPr>
        <rFont val="Arial"/>
        <color rgb="FF000000"/>
        <sz val="10.0"/>
      </rPr>
      <t>鉀</t>
    </r>
    <r>
      <rPr>
        <rFont val="細明體"/>
        <color rgb="FF000000"/>
        <sz val="10.0"/>
      </rPr>
      <t>偏高</t>
    </r>
  </si>
  <si>
    <r>
      <rPr>
        <rFont val="Arial"/>
        <color rgb="FF000000"/>
        <sz val="10.0"/>
      </rPr>
      <t>鉀</t>
    </r>
    <r>
      <rPr>
        <rFont val="細明體"/>
        <color rgb="FF000000"/>
        <sz val="10.0"/>
      </rPr>
      <t>偏高</t>
    </r>
  </si>
  <si>
    <r>
      <rPr>
        <rFont val="Arial"/>
        <color rgb="FF000000"/>
        <sz val="10.0"/>
      </rPr>
      <t>鉀</t>
    </r>
    <r>
      <rPr>
        <rFont val="細明體"/>
        <color rgb="FF000000"/>
        <sz val="10.0"/>
      </rPr>
      <t>偏高</t>
    </r>
  </si>
  <si>
    <r>
      <rPr>
        <rFont val="Arial"/>
        <color rgb="FF000000"/>
        <sz val="10.0"/>
      </rPr>
      <t>病歷號</t>
    </r>
  </si>
  <si>
    <t>WBC</t>
  </si>
  <si>
    <t>RBC</t>
  </si>
  <si>
    <t>Hb</t>
  </si>
  <si>
    <t>Hct</t>
  </si>
  <si>
    <t>MCV</t>
  </si>
  <si>
    <t>MCH</t>
  </si>
  <si>
    <t>MCHC</t>
  </si>
  <si>
    <t>PLT</t>
  </si>
  <si>
    <t>RDW-CV</t>
  </si>
  <si>
    <t>Neu</t>
  </si>
  <si>
    <t>Mon</t>
  </si>
  <si>
    <t>Lym</t>
  </si>
  <si>
    <t>Eosi</t>
  </si>
  <si>
    <t>Baso</t>
  </si>
  <si>
    <t>AC</t>
  </si>
  <si>
    <t>BUN</t>
  </si>
  <si>
    <t>Creati</t>
  </si>
  <si>
    <t>Uric acid</t>
  </si>
  <si>
    <t>Choles</t>
  </si>
  <si>
    <t>TG</t>
  </si>
  <si>
    <t>Ca</t>
  </si>
  <si>
    <t>P</t>
  </si>
  <si>
    <t>Na</t>
  </si>
  <si>
    <t>K</t>
  </si>
  <si>
    <t>Pro</t>
  </si>
  <si>
    <t>Alb</t>
  </si>
  <si>
    <t>Glo</t>
  </si>
  <si>
    <t>ALK-P</t>
  </si>
  <si>
    <t>Fe</t>
  </si>
  <si>
    <t>UIBC</t>
  </si>
  <si>
    <t>TIBC</t>
  </si>
  <si>
    <t>Fer</t>
  </si>
  <si>
    <r>
      <rPr>
        <rFont val="Arial"/>
        <color rgb="FF000000"/>
        <sz val="10.0"/>
      </rPr>
      <t>八月</t>
    </r>
  </si>
  <si>
    <r>
      <rPr>
        <rFont val="Arial"/>
        <color rgb="FF000000"/>
        <sz val="10.0"/>
      </rPr>
      <t>九月</t>
    </r>
  </si>
  <si>
    <r>
      <rPr>
        <rFont val="Arial"/>
        <color rgb="FF000000"/>
        <sz val="10.0"/>
      </rPr>
      <t>十月</t>
    </r>
  </si>
  <si>
    <r>
      <rPr>
        <rFont val="Arial"/>
        <color rgb="FF000000"/>
        <sz val="10.0"/>
      </rPr>
      <t>十二月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</si>
</sst>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sz val="10.0"/>
      <color rgb="FF000000"/>
      <name val="Arial"/>
    </font>
    <font>
      <sz val="10.0"/>
      <color rgb="FF000000"/>
      <name val="MingLiu"/>
    </font>
    <font>
      <sz val="10.0"/>
      <color theme="1"/>
      <name val="Arial"/>
    </font>
    <font>
      <sz val="10.0"/>
      <color rgb="FF000000"/>
      <name val="Microsoft JhengHei"/>
    </font>
    <font>
      <sz val="10.0"/>
      <color theme="1"/>
      <name val="Microsoft JhengHei"/>
    </font>
    <font>
      <sz val="12.0"/>
      <color theme="1"/>
      <name val="Arial"/>
    </font>
    <font>
      <sz val="10.0"/>
      <color theme="1"/>
      <name val="MingLiu"/>
    </font>
    <font>
      <sz val="10.0"/>
      <color rgb="FFFF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E6FC"/>
        <bgColor rgb="FFD9E6FC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2" numFmtId="0" xfId="0" applyAlignment="1" applyFont="1">
      <alignment horizontal="right"/>
    </xf>
    <xf borderId="0" fillId="0" fontId="3" numFmtId="0" xfId="0" applyFont="1"/>
    <xf borderId="1" fillId="2" fontId="1" numFmtId="0" xfId="0" applyAlignment="1" applyBorder="1" applyFill="1" applyFont="1">
      <alignment horizontal="left"/>
    </xf>
    <xf borderId="0" fillId="0" fontId="4" numFmtId="0" xfId="0" applyFont="1"/>
    <xf borderId="0" fillId="0" fontId="1" numFmtId="0" xfId="0" applyAlignment="1" applyFont="1">
      <alignment horizontal="left"/>
    </xf>
    <xf borderId="0" fillId="0" fontId="5" numFmtId="0" xfId="0" applyFont="1"/>
    <xf borderId="0" fillId="0" fontId="3" numFmtId="0" xfId="0" applyAlignment="1" applyFont="1">
      <alignment horizontal="left"/>
    </xf>
    <xf borderId="2" fillId="3" fontId="6" numFmtId="0" xfId="0" applyBorder="1" applyFill="1" applyFont="1"/>
    <xf borderId="2" fillId="3" fontId="6" numFmtId="0" xfId="0" applyAlignment="1" applyBorder="1" applyFont="1">
      <alignment horizontal="right"/>
    </xf>
    <xf borderId="0" fillId="0" fontId="2" numFmtId="0" xfId="0" applyFont="1"/>
    <xf borderId="0" fillId="0" fontId="7" numFmtId="0" xfId="0" applyFont="1"/>
    <xf borderId="0" fillId="0" fontId="8" numFmtId="0" xfId="0" applyFont="1"/>
    <xf borderId="0" fillId="0" fontId="8" numFmtId="0" xfId="0" applyAlignment="1" applyFont="1">
      <alignment horizontal="left"/>
    </xf>
    <xf borderId="0" fillId="0" fontId="1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customschemas.google.com/relationships/workbookmetadata" Target="metadata"/><Relationship Id="rId10" Type="http://schemas.openxmlformats.org/officeDocument/2006/relationships/worksheet" Target="worksheets/sheet7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照片分布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'黃疸貧血'!$M$3:$M$5</c:f>
            </c:strRef>
          </c:cat>
          <c:val>
            <c:numRef>
              <c:f>'黃疸貧血'!$N$3:$N$5</c:f>
              <c:numCache/>
            </c:numRef>
          </c:val>
        </c:ser>
        <c:axId val="199647527"/>
        <c:axId val="2132627928"/>
      </c:barChart>
      <c:catAx>
        <c:axId val="1996475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132627928"/>
      </c:catAx>
      <c:valAx>
        <c:axId val="21326279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99647527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年齡分布</a:t>
            </a:r>
          </a:p>
        </c:rich>
      </c:tx>
      <c:overlay val="0"/>
    </c:title>
    <c:plotArea>
      <c:layout>
        <c:manualLayout>
          <c:xMode val="edge"/>
          <c:yMode val="edge"/>
          <c:x val="0.08042187499999998"/>
          <c:y val="0.19907407407407407"/>
          <c:w val="0.8455609682296695"/>
          <c:h val="0.6953703703703704"/>
        </c:manualLayout>
      </c:layout>
      <c:lineChart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'黃疸貧血'!$M$7:$M$15</c:f>
            </c:strRef>
          </c:cat>
          <c:val>
            <c:numRef>
              <c:f>'黃疸貧血'!$N$7:$N$15</c:f>
              <c:numCache/>
            </c:numRef>
          </c:val>
          <c:smooth val="0"/>
        </c:ser>
        <c:axId val="1316773495"/>
        <c:axId val="1787556205"/>
      </c:lineChart>
      <c:catAx>
        <c:axId val="13167734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87556205"/>
      </c:catAx>
      <c:valAx>
        <c:axId val="178755620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16773495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黃疸分布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2"/>
              </a:solidFill>
            </c:spPr>
          </c:dPt>
          <c:dPt>
            <c:idx val="1"/>
            <c:spPr>
              <a:solidFill>
                <a:schemeClr val="accent1"/>
              </a:solidFill>
            </c:spPr>
          </c:dPt>
          <c:dPt>
            <c:idx val="2"/>
            <c:spPr>
              <a:solidFill>
                <a:srgbClr val="999999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'黃疸貧血'!$M$17:$M$19</c:f>
            </c:strRef>
          </c:cat>
          <c:val>
            <c:numRef>
              <c:f>'黃疸貧血'!$N$17:$N$19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 sz="2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貧血分布</a:t>
            </a:r>
          </a:p>
        </c:rich>
      </c:tx>
      <c:overlay val="0"/>
    </c:title>
    <c:plotArea>
      <c:layout>
        <c:manualLayout>
          <c:xMode val="edge"/>
          <c:yMode val="edge"/>
          <c:x val="0.04285714285714286"/>
          <c:y val="0.14045454324869938"/>
          <c:w val="0.9323809523809524"/>
          <c:h val="0.8225084197142636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accent2"/>
              </a:solidFill>
            </c:spPr>
          </c:dPt>
          <c:dPt>
            <c:idx val="1"/>
            <c:spPr>
              <a:solidFill>
                <a:schemeClr val="accent1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'黃疸貧血'!$M$21:$M$22</c:f>
            </c:strRef>
          </c:cat>
          <c:val>
            <c:numRef>
              <c:f>'黃疸貧血'!$N$21:$N$22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 sz="2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性別分布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2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'黃疸貧血'!$M$25:$M$26</c:f>
            </c:strRef>
          </c:cat>
          <c:val>
            <c:numRef>
              <c:f>'黃疸貧血'!$N$25:$N$26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 sz="2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性別分布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2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'MWPPG(人次分布)'!$BV$4:$BV$5</c:f>
            </c:strRef>
          </c:cat>
          <c:val>
            <c:numRef>
              <c:f>'MWPPG(人次分布)'!$BW$4:$BW$5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年齡分布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 w="285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'MWPPG(人次分布)'!$BV$7:$BV$15</c:f>
            </c:strRef>
          </c:cat>
          <c:val>
            <c:numRef>
              <c:f>'MWPPG(人次分布)'!$BW$7:$BW$15</c:f>
              <c:numCache/>
            </c:numRef>
          </c:val>
          <c:smooth val="0"/>
        </c:ser>
        <c:axId val="566951981"/>
        <c:axId val="972088311"/>
      </c:lineChart>
      <c:catAx>
        <c:axId val="5669519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972088311"/>
      </c:catAx>
      <c:valAx>
        <c:axId val="97208831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566951981"/>
      </c:valAx>
    </c:plotArea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白血球計數分布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'MWPPG(人次分布)'!$BV$18:$BV$20</c:f>
            </c:strRef>
          </c:cat>
          <c:val>
            <c:numRef>
              <c:f>'MWPPG(人次分布)'!$BW$18:$BW$20</c:f>
              <c:numCache/>
            </c:numRef>
          </c:val>
        </c:ser>
        <c:axId val="1170652717"/>
        <c:axId val="1788566815"/>
      </c:barChart>
      <c:catAx>
        <c:axId val="11706527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788566815"/>
      </c:catAx>
      <c:valAx>
        <c:axId val="17885668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70652717"/>
      </c:valAx>
    </c:plotArea>
    <c:plotVisOnly val="1"/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紅血球計數分布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'MWPPG(人次分布)'!$BV$22:$BV$24</c:f>
            </c:strRef>
          </c:cat>
          <c:val>
            <c:numRef>
              <c:f>'MWPPG(人次分布)'!$BW$22:$BW$24</c:f>
              <c:numCache/>
            </c:numRef>
          </c:val>
        </c:ser>
        <c:axId val="1858003266"/>
        <c:axId val="1427066727"/>
      </c:barChart>
      <c:catAx>
        <c:axId val="185800326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427066727"/>
      </c:catAx>
      <c:valAx>
        <c:axId val="14270667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858003266"/>
      </c:valAx>
    </c:plotArea>
    <c:plotVisOnly val="1"/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血色素分布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Pt>
            <c:idx val="1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'MWPPG(人次分布)'!$BV$26:$BV$28</c:f>
            </c:strRef>
          </c:cat>
          <c:val>
            <c:numRef>
              <c:f>'MWPPG(人次分布)'!$BW$26:$BW$28</c:f>
              <c:numCache/>
            </c:numRef>
          </c:val>
        </c:ser>
        <c:axId val="187060157"/>
        <c:axId val="859107234"/>
      </c:barChart>
      <c:catAx>
        <c:axId val="1870601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859107234"/>
      </c:catAx>
      <c:valAx>
        <c:axId val="85910723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87060157"/>
      </c:valAx>
    </c:plotArea>
    <c:plotVisOnly val="1"/>
  </c:chart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血比容分布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Pt>
            <c:idx val="1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'MWPPG(人次分布)'!$BV$30:$BV$32</c:f>
            </c:strRef>
          </c:cat>
          <c:val>
            <c:numRef>
              <c:f>'MWPPG(人次分布)'!$BW$30:$BW$32</c:f>
              <c:numCache/>
            </c:numRef>
          </c:val>
        </c:ser>
        <c:axId val="905188234"/>
        <c:axId val="472312942"/>
      </c:barChart>
      <c:catAx>
        <c:axId val="9051882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472312942"/>
      </c:catAx>
      <c:valAx>
        <c:axId val="47231294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905188234"/>
      </c:valAx>
    </c:plotArea>
    <c:plotVisOnly val="1"/>
  </c:chart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飯前血糖分布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'MWPPG(人次分布)'!$BV$34:$BV$36</c:f>
            </c:strRef>
          </c:cat>
          <c:val>
            <c:numRef>
              <c:f>'MWPPG(人次分布)'!$BW$34:$BW$36</c:f>
              <c:numCache/>
            </c:numRef>
          </c:val>
        </c:ser>
        <c:axId val="1906322537"/>
        <c:axId val="1225426502"/>
      </c:barChart>
      <c:catAx>
        <c:axId val="19063225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225426502"/>
      </c:catAx>
      <c:valAx>
        <c:axId val="122542650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906322537"/>
      </c:valAx>
    </c:plotArea>
    <c:plotVisOnly val="1"/>
  </c:chart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血液尿素氮分布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'MWPPG(人次分布)'!$BV$38:$BV$40</c:f>
            </c:strRef>
          </c:cat>
          <c:val>
            <c:numRef>
              <c:f>'MWPPG(人次分布)'!$BW$38:$BW$40</c:f>
              <c:numCache/>
            </c:numRef>
          </c:val>
        </c:ser>
        <c:axId val="1333872985"/>
        <c:axId val="1041267708"/>
      </c:barChart>
      <c:catAx>
        <c:axId val="13338729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041267708"/>
      </c:catAx>
      <c:valAx>
        <c:axId val="10412677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333872985"/>
      </c:valAx>
    </c:plotArea>
    <c:plotVisOnly val="1"/>
  </c:chart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肌酸酐分布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'MWPPG(人次分布)'!$BV$42:$BV$44</c:f>
            </c:strRef>
          </c:cat>
          <c:val>
            <c:numRef>
              <c:f>'MWPPG(人次分布)'!$BW$42:$BW$44</c:f>
              <c:numCache/>
            </c:numRef>
          </c:val>
        </c:ser>
        <c:axId val="1691988349"/>
        <c:axId val="1544278496"/>
      </c:barChart>
      <c:catAx>
        <c:axId val="169198834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544278496"/>
      </c:catAx>
      <c:valAx>
        <c:axId val="15442784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691988349"/>
      </c:valAx>
    </c:plotArea>
    <c:plotVisOnly val="1"/>
  </c:chart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鈉分布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'MWPPG(人次分布)'!$BV$50:$BV$52</c:f>
            </c:strRef>
          </c:cat>
          <c:val>
            <c:numRef>
              <c:f>'MWPPG(人次分布)'!$BW$50:$BW$52</c:f>
              <c:numCache/>
            </c:numRef>
          </c:val>
        </c:ser>
        <c:axId val="880095488"/>
        <c:axId val="1733020967"/>
      </c:barChart>
      <c:catAx>
        <c:axId val="880095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733020967"/>
      </c:catAx>
      <c:valAx>
        <c:axId val="173302096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880095488"/>
      </c:valAx>
    </c:plotArea>
    <c:plotVisOnly val="1"/>
  </c:chart>
</c:chartSpace>
</file>

<file path=xl/charts/chart1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鉀分布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'MWPPG(人次分布)'!$BV$54:$BV$56</c:f>
            </c:strRef>
          </c:cat>
          <c:val>
            <c:numRef>
              <c:f>'MWPPG(人次分布)'!$BW$54:$BW$56</c:f>
              <c:numCache/>
            </c:numRef>
          </c:val>
        </c:ser>
        <c:axId val="298886739"/>
        <c:axId val="1644311953"/>
      </c:barChart>
      <c:catAx>
        <c:axId val="2988867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644311953"/>
      </c:catAx>
      <c:valAx>
        <c:axId val="164431195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98886739"/>
      </c:valAx>
    </c:plotArea>
    <c:plotVisOnly val="1"/>
  </c:chart>
</c:chartSpace>
</file>

<file path=xl/charts/chart1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GPT分布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00B050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'MWPPG(人次分布)'!$BV$46:$BV$48</c:f>
            </c:strRef>
          </c:cat>
          <c:val>
            <c:numRef>
              <c:f>'MWPPG(人次分布)'!$BW$46:$BW$48</c:f>
              <c:numCache/>
            </c:numRef>
          </c:val>
        </c:ser>
        <c:axId val="479935607"/>
        <c:axId val="219465682"/>
      </c:barChart>
      <c:catAx>
        <c:axId val="4799356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19465682"/>
      </c:catAx>
      <c:valAx>
        <c:axId val="2194656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479935607"/>
      </c:valAx>
    </c:plotArea>
    <c:plotVisOnly val="1"/>
  </c:chart>
</c:chartSpace>
</file>

<file path=xl/charts/chart1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GOT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'MWPPG(人次分布)'!$BV$58:$BV$60</c:f>
            </c:strRef>
          </c:cat>
          <c:val>
            <c:numRef>
              <c:f>'MWPPG(人次分布)'!$BW$58:$BW$60</c:f>
              <c:numCache/>
            </c:numRef>
          </c:val>
        </c:ser>
        <c:axId val="960383233"/>
        <c:axId val="1420917522"/>
      </c:barChart>
      <c:catAx>
        <c:axId val="9603832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20917522"/>
      </c:catAx>
      <c:valAx>
        <c:axId val="14209175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960383233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平均血球容積</a:t>
            </a:r>
          </a:p>
        </c:rich>
      </c:tx>
      <c:layout>
        <c:manualLayout>
          <c:xMode val="edge"/>
          <c:yMode val="edge"/>
          <c:x val="0.3399191524417112"/>
          <c:y val="0.06153949617507776"/>
        </c:manualLayout>
      </c:layout>
      <c:overlay val="0"/>
    </c:title>
    <c:plotArea>
      <c:layout/>
      <c:barChart>
        <c:barDir val="col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'MWPPG(人次分布)'!$BV$62:$BV$64</c:f>
            </c:strRef>
          </c:cat>
          <c:val>
            <c:numRef>
              <c:f>'MWPPG(人次分布)'!$BW$62:$BW$64</c:f>
              <c:numCache/>
            </c:numRef>
          </c:val>
        </c:ser>
        <c:axId val="1276826810"/>
        <c:axId val="777746865"/>
      </c:barChart>
      <c:catAx>
        <c:axId val="12768268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777746865"/>
      </c:catAx>
      <c:valAx>
        <c:axId val="77774686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76826810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平均血紅素量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'MWPPG(人次分布)'!$BV$66:$BV$68</c:f>
            </c:strRef>
          </c:cat>
          <c:val>
            <c:numRef>
              <c:f>'MWPPG(人次分布)'!$BW$66:$BW$68</c:f>
              <c:numCache/>
            </c:numRef>
          </c:val>
        </c:ser>
        <c:axId val="1904055942"/>
        <c:axId val="1983811880"/>
      </c:barChart>
      <c:catAx>
        <c:axId val="19040559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983811880"/>
      </c:catAx>
      <c:valAx>
        <c:axId val="19838118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904055942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平均血紅素濃度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34A853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'MWPPG(人次分布)'!$BV$70:$BV$72</c:f>
            </c:strRef>
          </c:cat>
          <c:val>
            <c:numRef>
              <c:f>'MWPPG(人次分布)'!$BW$70:$BW$72</c:f>
              <c:numCache/>
            </c:numRef>
          </c:val>
        </c:ser>
        <c:axId val="1361917306"/>
        <c:axId val="1552180199"/>
      </c:barChart>
      <c:catAx>
        <c:axId val="13619173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552180199"/>
      </c:catAx>
      <c:valAx>
        <c:axId val="155218019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61917306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血小板計數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34A853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'MWPPG(人次分布)'!$BV$74:$BV$76</c:f>
            </c:strRef>
          </c:cat>
          <c:val>
            <c:numRef>
              <c:f>'MWPPG(人次分布)'!$BW$74:$BW$76</c:f>
              <c:numCache/>
            </c:numRef>
          </c:val>
        </c:ser>
        <c:axId val="1534319454"/>
        <c:axId val="2067765809"/>
      </c:barChart>
      <c:catAx>
        <c:axId val="15343194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067765809"/>
      </c:catAx>
      <c:valAx>
        <c:axId val="206776580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534319454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紅血球分布寬度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34A853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'MWPPG(人次分布)'!$BV$78:$BV$80</c:f>
            </c:strRef>
          </c:cat>
          <c:val>
            <c:numRef>
              <c:f>'MWPPG(人次分布)'!$BW$78:$BW$80</c:f>
              <c:numCache/>
            </c:numRef>
          </c:val>
        </c:ser>
        <c:axId val="421766776"/>
        <c:axId val="2067099707"/>
      </c:barChart>
      <c:catAx>
        <c:axId val="421766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鐵蛋白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067099707"/>
      </c:catAx>
      <c:valAx>
        <c:axId val="20670997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鐵蛋白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21766776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嗜中性白血球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'MWPPG(人次分布)'!$BV$82:$BV$84</c:f>
            </c:strRef>
          </c:cat>
          <c:val>
            <c:numRef>
              <c:f>'MWPPG(人次分布)'!$BW$82:$BW$84</c:f>
              <c:numCache/>
            </c:numRef>
          </c:val>
        </c:ser>
        <c:axId val="606037277"/>
        <c:axId val="139414179"/>
      </c:barChart>
      <c:catAx>
        <c:axId val="6060372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9414179"/>
      </c:catAx>
      <c:valAx>
        <c:axId val="1394141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06037277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淋巴球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'MWPPG(人次分布)'!$BV$86:$BV$88</c:f>
            </c:strRef>
          </c:cat>
          <c:val>
            <c:numRef>
              <c:f>'MWPPG(人次分布)'!$BW$86:$BW$88</c:f>
              <c:numCache/>
            </c:numRef>
          </c:val>
        </c:ser>
        <c:axId val="1046832502"/>
        <c:axId val="28641092"/>
      </c:barChart>
      <c:catAx>
        <c:axId val="10468325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8641092"/>
      </c:catAx>
      <c:valAx>
        <c:axId val="286410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46832502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單核球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'MWPPG(人次分布)'!$BV$90:$BV$92</c:f>
            </c:strRef>
          </c:cat>
          <c:val>
            <c:numRef>
              <c:f>'MWPPG(人次分布)'!$BW$90:$BW$92</c:f>
              <c:numCache/>
            </c:numRef>
          </c:val>
        </c:ser>
        <c:axId val="2021002790"/>
        <c:axId val="1841457285"/>
      </c:barChart>
      <c:catAx>
        <c:axId val="20210027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841457285"/>
      </c:catAx>
      <c:valAx>
        <c:axId val="184145728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021002790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嗜酸性白血球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'MWPPG(人次分布)'!$BV$94:$BV$96</c:f>
            </c:strRef>
          </c:cat>
          <c:val>
            <c:numRef>
              <c:f>'MWPPG(人次分布)'!$BW$94:$BW$96</c:f>
              <c:numCache/>
            </c:numRef>
          </c:val>
        </c:ser>
        <c:axId val="705415493"/>
        <c:axId val="575594060"/>
      </c:barChart>
      <c:catAx>
        <c:axId val="7054154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75594060"/>
      </c:catAx>
      <c:valAx>
        <c:axId val="57559406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705415493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嗜鹼性白血球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'MWPPG(人次分布)'!$BV$98:$BV$100</c:f>
            </c:strRef>
          </c:cat>
          <c:val>
            <c:numRef>
              <c:f>'MWPPG(人次分布)'!$BW$98:$BW$100</c:f>
              <c:numCache/>
            </c:numRef>
          </c:val>
        </c:ser>
        <c:axId val="895687742"/>
        <c:axId val="959952093"/>
      </c:barChart>
      <c:catAx>
        <c:axId val="8956877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959952093"/>
      </c:catAx>
      <c:valAx>
        <c:axId val="95995209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895687742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尿酸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'MWPPG(人次分布)'!$BV$102:$BV$104</c:f>
            </c:strRef>
          </c:cat>
          <c:val>
            <c:numRef>
              <c:f>'MWPPG(人次分布)'!$BW$102:$BW$104</c:f>
              <c:numCache/>
            </c:numRef>
          </c:val>
        </c:ser>
        <c:axId val="1462145381"/>
        <c:axId val="1917481743"/>
      </c:barChart>
      <c:catAx>
        <c:axId val="14621453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917481743"/>
      </c:catAx>
      <c:valAx>
        <c:axId val="191748174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62145381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膽固醇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'MWPPG(人次分布)'!$BV$106:$BV$108</c:f>
            </c:strRef>
          </c:cat>
          <c:val>
            <c:numRef>
              <c:f>'MWPPG(人次分布)'!$BW$106:$BW$108</c:f>
              <c:numCache/>
            </c:numRef>
          </c:val>
        </c:ser>
        <c:axId val="1739929223"/>
        <c:axId val="1467915155"/>
      </c:barChart>
      <c:catAx>
        <c:axId val="17399292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67915155"/>
      </c:catAx>
      <c:valAx>
        <c:axId val="146791515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39929223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三酸甘油酯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'MWPPG(人次分布)'!$BV$110:$BV$112</c:f>
            </c:strRef>
          </c:cat>
          <c:val>
            <c:numRef>
              <c:f>'MWPPG(人次分布)'!$BW$110:$BW$112</c:f>
              <c:numCache/>
            </c:numRef>
          </c:val>
        </c:ser>
        <c:axId val="1658989415"/>
        <c:axId val="662691370"/>
      </c:barChart>
      <c:catAx>
        <c:axId val="16589894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62691370"/>
      </c:catAx>
      <c:valAx>
        <c:axId val="66269137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58989415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鈣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'MWPPG(人次分布)'!$BV$114:$BV$116</c:f>
            </c:strRef>
          </c:cat>
          <c:val>
            <c:numRef>
              <c:f>'MWPPG(人次分布)'!$BW$114:$BW$116</c:f>
              <c:numCache/>
            </c:numRef>
          </c:val>
        </c:ser>
        <c:axId val="1364155167"/>
        <c:axId val="1570345976"/>
      </c:barChart>
      <c:catAx>
        <c:axId val="13641551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570345976"/>
      </c:catAx>
      <c:valAx>
        <c:axId val="157034597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64155167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磷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'MWPPG(人次分布)'!$BV$118:$BV$120</c:f>
            </c:strRef>
          </c:cat>
          <c:val>
            <c:numRef>
              <c:f>'MWPPG(人次分布)'!$BW$118:$BW$120</c:f>
              <c:numCache/>
            </c:numRef>
          </c:val>
        </c:ser>
        <c:axId val="2001490963"/>
        <c:axId val="1644300771"/>
      </c:barChart>
      <c:catAx>
        <c:axId val="20014909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44300771"/>
      </c:catAx>
      <c:valAx>
        <c:axId val="16443007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001490963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總蛋白量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'MWPPG(人次分布)'!$BV$122:$BV$124</c:f>
            </c:strRef>
          </c:cat>
          <c:val>
            <c:numRef>
              <c:f>'MWPPG(人次分布)'!$BW$122:$BW$124</c:f>
              <c:numCache/>
            </c:numRef>
          </c:val>
        </c:ser>
        <c:axId val="2087321128"/>
        <c:axId val="2061781962"/>
      </c:barChart>
      <c:catAx>
        <c:axId val="2087321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061781962"/>
      </c:catAx>
      <c:valAx>
        <c:axId val="206178196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087321128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白蛋白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'MWPPG(人次分布)'!$BV$126:$BV$128</c:f>
            </c:strRef>
          </c:cat>
          <c:val>
            <c:numRef>
              <c:f>'MWPPG(人次分布)'!$BW$126:$BW$128</c:f>
              <c:numCache/>
            </c:numRef>
          </c:val>
        </c:ser>
        <c:axId val="546428511"/>
        <c:axId val="1963174123"/>
      </c:barChart>
      <c:catAx>
        <c:axId val="5464285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963174123"/>
      </c:catAx>
      <c:valAx>
        <c:axId val="196317412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46428511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球蛋白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'MWPPG(人次分布)'!$BV$130:$BV$132</c:f>
            </c:strRef>
          </c:cat>
          <c:val>
            <c:numRef>
              <c:f>'MWPPG(人次分布)'!$BW$130:$BW$132</c:f>
              <c:numCache/>
            </c:numRef>
          </c:val>
        </c:ser>
        <c:axId val="1985653675"/>
        <c:axId val="1932782927"/>
      </c:barChart>
      <c:catAx>
        <c:axId val="19856536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932782927"/>
      </c:catAx>
      <c:valAx>
        <c:axId val="19327829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985653675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鹼性磷酯酵素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'MWPPG(人次分布)'!$BV$134:$BV$136</c:f>
            </c:strRef>
          </c:cat>
          <c:val>
            <c:numRef>
              <c:f>'MWPPG(人次分布)'!$BW$134:$BW$136</c:f>
              <c:numCache/>
            </c:numRef>
          </c:val>
        </c:ser>
        <c:axId val="1185988424"/>
        <c:axId val="1774771987"/>
      </c:barChart>
      <c:catAx>
        <c:axId val="1185988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74771987"/>
      </c:catAx>
      <c:valAx>
        <c:axId val="177477198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185988424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血清鐵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'MWPPG(人次分布)'!$BV$138:$BV$140</c:f>
            </c:strRef>
          </c:cat>
          <c:val>
            <c:numRef>
              <c:f>'MWPPG(人次分布)'!$BW$138:$BW$140</c:f>
              <c:numCache/>
            </c:numRef>
          </c:val>
        </c:ser>
        <c:axId val="673749430"/>
        <c:axId val="322190972"/>
      </c:barChart>
      <c:catAx>
        <c:axId val="6737494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322190972"/>
      </c:catAx>
      <c:valAx>
        <c:axId val="3221909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73749430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不飽和鐵結合量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'MWPPG(人次分布)'!$BV$142:$BV$144</c:f>
            </c:strRef>
          </c:cat>
          <c:val>
            <c:numRef>
              <c:f>'MWPPG(人次分布)'!$BW$142:$BW$144</c:f>
              <c:numCache/>
            </c:numRef>
          </c:val>
        </c:ser>
        <c:axId val="2128658705"/>
        <c:axId val="719465123"/>
      </c:barChart>
      <c:catAx>
        <c:axId val="21286587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719465123"/>
      </c:catAx>
      <c:valAx>
        <c:axId val="71946512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128658705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血清鐵結合量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'MWPPG(人次分布)'!$BV$146:$BV$148</c:f>
            </c:strRef>
          </c:cat>
          <c:val>
            <c:numRef>
              <c:f>'MWPPG(人次分布)'!$BW$146:$BW$148</c:f>
              <c:numCache/>
            </c:numRef>
          </c:val>
        </c:ser>
        <c:axId val="1461591040"/>
        <c:axId val="1279928453"/>
      </c:barChart>
      <c:catAx>
        <c:axId val="146159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79928453"/>
      </c:catAx>
      <c:valAx>
        <c:axId val="127992845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61591040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鐵蛋白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'MWPPG(人次分布)'!$BV$150:$BV$152</c:f>
            </c:strRef>
          </c:cat>
          <c:val>
            <c:numRef>
              <c:f>'MWPPG(人次分布)'!$BW$150:$BW$152</c:f>
              <c:numCache/>
            </c:numRef>
          </c:val>
        </c:ser>
        <c:axId val="1873818582"/>
        <c:axId val="576835793"/>
      </c:barChart>
      <c:catAx>
        <c:axId val="18738185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76835793"/>
      </c:catAx>
      <c:valAx>
        <c:axId val="57683579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873818582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血色素分布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FF0000"/>
              </a:solidFill>
            </c:spPr>
          </c:dPt>
          <c:dPt>
            <c:idx val="1"/>
            <c:spPr>
              <a:solidFill>
                <a:schemeClr val="accent4"/>
              </a:solidFill>
            </c:spPr>
          </c:dPt>
          <c:dPt>
            <c:idx val="2"/>
            <c:spPr>
              <a:solidFill>
                <a:schemeClr val="accent1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'MWPPG(人次分布)'!$BV$26:$BV$28</c:f>
            </c:strRef>
          </c:cat>
          <c:val>
            <c:numRef>
              <c:f>'MWPPG(人次分布)'!$BW$26:$BW$28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layout>
        <c:manualLayout>
          <c:xMode val="edge"/>
          <c:yMode val="edge"/>
          <c:x val="0.763763779527559"/>
          <c:y val="0.3642625400991543"/>
        </c:manualLayout>
      </c:layout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血比容分布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血比容偏高</c:v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cat>
            <c:strRef>
              <c:f>'MWPPG(月份分布)'!$Y$2</c:f>
            </c:strRef>
          </c:cat>
          <c:val>
            <c:numRef>
              <c:f>'MWPPG(月份分布)'!$Y$3</c:f>
              <c:numCache/>
            </c:numRef>
          </c:val>
        </c:ser>
        <c:ser>
          <c:idx val="1"/>
          <c:order val="1"/>
          <c:tx>
            <c:v>血比容正常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cat>
            <c:strRef>
              <c:f>'MWPPG(月份分布)'!$Y$2</c:f>
            </c:strRef>
          </c:cat>
          <c:val>
            <c:numRef>
              <c:f>'MWPPG(月份分布)'!$AB$3</c:f>
              <c:numCache/>
            </c:numRef>
          </c:val>
        </c:ser>
        <c:ser>
          <c:idx val="2"/>
          <c:order val="2"/>
          <c:tx>
            <c:v>血比容偏低</c:v>
          </c:tx>
          <c:spPr>
            <a:solidFill>
              <a:srgbClr val="0070C0"/>
            </a:solidFill>
            <a:ln cmpd="sng">
              <a:solidFill>
                <a:srgbClr val="000000"/>
              </a:solidFill>
            </a:ln>
          </c:spPr>
          <c:cat>
            <c:strRef>
              <c:f>'MWPPG(月份分布)'!$Y$2</c:f>
            </c:strRef>
          </c:cat>
          <c:val>
            <c:numRef>
              <c:f>'MWPPG(月份分布)'!$AE$3</c:f>
              <c:numCache/>
            </c:numRef>
          </c:val>
        </c:ser>
        <c:ser>
          <c:idx val="3"/>
          <c:order val="3"/>
          <c:spPr>
            <a:solidFill>
              <a:srgbClr val="34A853"/>
            </a:solidFill>
            <a:ln cmpd="sng">
              <a:solidFill>
                <a:srgbClr val="000000"/>
              </a:solidFill>
            </a:ln>
          </c:spPr>
          <c:cat>
            <c:strRef>
              <c:f>'MWPPG(月份分布)'!$Y$2</c:f>
            </c:strRef>
          </c:cat>
          <c:val>
            <c:numRef>
              <c:f>'MWPPG(月份分布)'!$AH$3</c:f>
              <c:numCache/>
            </c:numRef>
          </c:val>
        </c:ser>
        <c:ser>
          <c:idx val="4"/>
          <c:order val="4"/>
          <c:spPr>
            <a:solidFill>
              <a:srgbClr val="FF6D01"/>
            </a:solidFill>
            <a:ln cmpd="sng">
              <a:solidFill>
                <a:srgbClr val="000000"/>
              </a:solidFill>
            </a:ln>
          </c:spPr>
          <c:cat>
            <c:strRef>
              <c:f>'MWPPG(月份分布)'!$Y$2</c:f>
            </c:strRef>
          </c:cat>
          <c:val>
            <c:numRef>
              <c:f>'MWPPG(月份分布)'!$Z$16</c:f>
              <c:numCache/>
            </c:numRef>
          </c:val>
        </c:ser>
        <c:ser>
          <c:idx val="5"/>
          <c:order val="5"/>
          <c:spPr>
            <a:solidFill>
              <a:srgbClr val="46BDC6"/>
            </a:solidFill>
            <a:ln cmpd="sng">
              <a:solidFill>
                <a:srgbClr val="000000"/>
              </a:solidFill>
            </a:ln>
          </c:spPr>
          <c:cat>
            <c:strRef>
              <c:f>'MWPPG(月份分布)'!$Y$2</c:f>
            </c:strRef>
          </c:cat>
          <c:val>
            <c:numRef>
              <c:f>'MWPPG(月份分布)'!$AC$16</c:f>
              <c:numCache/>
            </c:numRef>
          </c:val>
        </c:ser>
        <c:ser>
          <c:idx val="6"/>
          <c:order val="6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'MWPPG(月份分布)'!$Y$2</c:f>
            </c:strRef>
          </c:cat>
          <c:val>
            <c:numRef>
              <c:f>'MWPPG(月份分布)'!$AF$16</c:f>
              <c:numCache/>
            </c:numRef>
          </c:val>
        </c:ser>
        <c:ser>
          <c:idx val="7"/>
          <c:order val="7"/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cat>
            <c:strRef>
              <c:f>'MWPPG(月份分布)'!$Y$2</c:f>
            </c:strRef>
          </c:cat>
          <c:val>
            <c:numRef>
              <c:f>'MWPPG(月份分布)'!$Z$16</c:f>
              <c:numCache/>
            </c:numRef>
          </c:val>
        </c:ser>
        <c:ser>
          <c:idx val="8"/>
          <c:order val="8"/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cat>
            <c:strRef>
              <c:f>'MWPPG(月份分布)'!$Y$2</c:f>
            </c:strRef>
          </c:cat>
          <c:val>
            <c:numRef>
              <c:f>'MWPPG(月份分布)'!$Z$17</c:f>
              <c:numCache/>
            </c:numRef>
          </c:val>
        </c:ser>
        <c:ser>
          <c:idx val="9"/>
          <c:order val="9"/>
          <c:spPr>
            <a:solidFill>
              <a:srgbClr val="34A853"/>
            </a:solidFill>
            <a:ln cmpd="sng">
              <a:solidFill>
                <a:srgbClr val="000000"/>
              </a:solidFill>
            </a:ln>
          </c:spPr>
          <c:cat>
            <c:strRef>
              <c:f>'MWPPG(月份分布)'!$Y$2</c:f>
            </c:strRef>
          </c:cat>
          <c:val>
            <c:numRef>
              <c:f>'MWPPG(月份分布)'!$AC$17</c:f>
              <c:numCache/>
            </c:numRef>
          </c:val>
        </c:ser>
        <c:ser>
          <c:idx val="10"/>
          <c:order val="10"/>
          <c:spPr>
            <a:solidFill>
              <a:srgbClr val="FF6D01"/>
            </a:solidFill>
            <a:ln cmpd="sng">
              <a:solidFill>
                <a:srgbClr val="000000"/>
              </a:solidFill>
            </a:ln>
          </c:spPr>
          <c:cat>
            <c:strRef>
              <c:f>'MWPPG(月份分布)'!$Y$2</c:f>
            </c:strRef>
          </c:cat>
          <c:val>
            <c:numRef>
              <c:f>'MWPPG(月份分布)'!$AF$17</c:f>
              <c:numCache/>
            </c:numRef>
          </c:val>
        </c:ser>
        <c:ser>
          <c:idx val="11"/>
          <c:order val="11"/>
          <c:spPr>
            <a:solidFill>
              <a:srgbClr val="46BDC6"/>
            </a:solidFill>
            <a:ln cmpd="sng">
              <a:solidFill>
                <a:srgbClr val="000000"/>
              </a:solidFill>
            </a:ln>
          </c:spPr>
          <c:cat>
            <c:strRef>
              <c:f>'MWPPG(月份分布)'!$Y$2</c:f>
            </c:strRef>
          </c:cat>
          <c:val>
            <c:numRef>
              <c:f>'MWPPG(月份分布)'!$AI$17</c:f>
              <c:numCache/>
            </c:numRef>
          </c:val>
        </c:ser>
        <c:ser>
          <c:idx val="12"/>
          <c:order val="12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'MWPPG(月份分布)'!$Y$2</c:f>
            </c:strRef>
          </c:cat>
          <c:val>
            <c:numRef>
              <c:f>'MWPPG(月份分布)'!$Z$17</c:f>
              <c:numCache/>
            </c:numRef>
          </c:val>
        </c:ser>
        <c:ser>
          <c:idx val="13"/>
          <c:order val="13"/>
          <c:cat>
            <c:strRef>
              <c:f>'MWPPG(月份分布)'!$Y$2</c:f>
            </c:strRef>
          </c:cat>
          <c:val>
            <c:numRef>
              <c:f>'MWPPG(月份分布)'!$Z$18</c:f>
              <c:numCache/>
            </c:numRef>
          </c:val>
        </c:ser>
        <c:ser>
          <c:idx val="14"/>
          <c:order val="14"/>
          <c:cat>
            <c:strRef>
              <c:f>'MWPPG(月份分布)'!$Y$2</c:f>
            </c:strRef>
          </c:cat>
          <c:val>
            <c:numRef>
              <c:f>'MWPPG(月份分布)'!$AC$18</c:f>
              <c:numCache/>
            </c:numRef>
          </c:val>
        </c:ser>
        <c:ser>
          <c:idx val="15"/>
          <c:order val="15"/>
          <c:cat>
            <c:strRef>
              <c:f>'MWPPG(月份分布)'!$Y$2</c:f>
            </c:strRef>
          </c:cat>
          <c:val>
            <c:numRef>
              <c:f>'MWPPG(月份分布)'!$AF$18</c:f>
              <c:numCache/>
            </c:numRef>
          </c:val>
        </c:ser>
        <c:ser>
          <c:idx val="16"/>
          <c:order val="16"/>
          <c:cat>
            <c:strRef>
              <c:f>'MWPPG(月份分布)'!$Y$2</c:f>
            </c:strRef>
          </c:cat>
          <c:val>
            <c:numRef>
              <c:f>'MWPPG(月份分布)'!$AI$18</c:f>
              <c:numCache/>
            </c:numRef>
          </c:val>
        </c:ser>
        <c:axId val="2032862527"/>
        <c:axId val="192531747"/>
      </c:barChart>
      <c:catAx>
        <c:axId val="20328625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92531747"/>
      </c:catAx>
      <c:valAx>
        <c:axId val="1925317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032862527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年齡分布</a:t>
            </a:r>
          </a:p>
        </c:rich>
      </c:tx>
      <c:overlay val="0"/>
    </c:title>
    <c:plotArea>
      <c:layout/>
      <c:lineChart>
        <c:ser>
          <c:idx val="0"/>
          <c:order val="0"/>
          <c:tx>
            <c:v>八月</c:v>
          </c:tx>
          <c:spPr>
            <a:ln cmpd="sng" w="285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cat>
            <c:strRef>
              <c:f>'MWPPG(月份分布)'!$Y$47:$Y$55</c:f>
            </c:strRef>
          </c:cat>
          <c:val>
            <c:numRef>
              <c:f>'MWPPG(月份分布)'!$Z$47:$Z$55</c:f>
              <c:numCache/>
            </c:numRef>
          </c:val>
          <c:smooth val="0"/>
        </c:ser>
        <c:ser>
          <c:idx val="1"/>
          <c:order val="1"/>
          <c:tx>
            <c:v>九月</c:v>
          </c:tx>
          <c:spPr>
            <a:ln cmpd="sng" w="28575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cat>
            <c:strRef>
              <c:f>'MWPPG(月份分布)'!$Y$47:$Y$55</c:f>
            </c:strRef>
          </c:cat>
          <c:val>
            <c:numRef>
              <c:f>'MWPPG(月份分布)'!$AC$47:$AC$55</c:f>
              <c:numCache/>
            </c:numRef>
          </c:val>
          <c:smooth val="0"/>
        </c:ser>
        <c:ser>
          <c:idx val="2"/>
          <c:order val="2"/>
          <c:tx>
            <c:v>十月</c:v>
          </c:tx>
          <c:spPr>
            <a:ln cmpd="sng" w="28575">
              <a:solidFill>
                <a:schemeClr val="accent3"/>
              </a:solidFill>
            </a:ln>
          </c:spPr>
          <c:marker>
            <c:symbol val="circle"/>
            <c:size val="5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cat>
            <c:strRef>
              <c:f>'MWPPG(月份分布)'!$Y$47:$Y$55</c:f>
            </c:strRef>
          </c:cat>
          <c:val>
            <c:numRef>
              <c:f>'MWPPG(月份分布)'!$AF$47:$AF$55</c:f>
              <c:numCache/>
            </c:numRef>
          </c:val>
          <c:smooth val="0"/>
        </c:ser>
        <c:ser>
          <c:idx val="3"/>
          <c:order val="3"/>
          <c:tx>
            <c:v>十二月</c:v>
          </c:tx>
          <c:spPr>
            <a:ln cmpd="sng" w="285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cat>
            <c:strRef>
              <c:f>'MWPPG(月份分布)'!$Y$47:$Y$55</c:f>
            </c:strRef>
          </c:cat>
          <c:val>
            <c:numRef>
              <c:f>'MWPPG(月份分布)'!$AI$47:$AI$55</c:f>
              <c:numCache/>
            </c:numRef>
          </c:val>
          <c:smooth val="0"/>
        </c:ser>
        <c:axId val="1977193767"/>
        <c:axId val="553039978"/>
      </c:lineChart>
      <c:catAx>
        <c:axId val="19771937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553039978"/>
      </c:catAx>
      <c:valAx>
        <c:axId val="55303997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977193767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/Relationships>
</file>

<file path=xl/drawings/_rels/drawing3.xml.rels><?xml version="1.0" encoding="UTF-8" standalone="yes"?><Relationships xmlns="http://schemas.openxmlformats.org/package/2006/relationships"><Relationship Id="rId20" Type="http://schemas.openxmlformats.org/officeDocument/2006/relationships/chart" Target="../charts/chart25.xml"/><Relationship Id="rId22" Type="http://schemas.openxmlformats.org/officeDocument/2006/relationships/chart" Target="../charts/chart27.xml"/><Relationship Id="rId21" Type="http://schemas.openxmlformats.org/officeDocument/2006/relationships/chart" Target="../charts/chart26.xml"/><Relationship Id="rId24" Type="http://schemas.openxmlformats.org/officeDocument/2006/relationships/chart" Target="../charts/chart29.xml"/><Relationship Id="rId23" Type="http://schemas.openxmlformats.org/officeDocument/2006/relationships/chart" Target="../charts/chart28.xml"/><Relationship Id="rId1" Type="http://schemas.openxmlformats.org/officeDocument/2006/relationships/chart" Target="../charts/chart6.xml"/><Relationship Id="rId2" Type="http://schemas.openxmlformats.org/officeDocument/2006/relationships/chart" Target="../charts/chart7.xml"/><Relationship Id="rId3" Type="http://schemas.openxmlformats.org/officeDocument/2006/relationships/chart" Target="../charts/chart8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Relationship Id="rId26" Type="http://schemas.openxmlformats.org/officeDocument/2006/relationships/chart" Target="../charts/chart31.xml"/><Relationship Id="rId25" Type="http://schemas.openxmlformats.org/officeDocument/2006/relationships/chart" Target="../charts/chart30.xml"/><Relationship Id="rId28" Type="http://schemas.openxmlformats.org/officeDocument/2006/relationships/chart" Target="../charts/chart33.xml"/><Relationship Id="rId27" Type="http://schemas.openxmlformats.org/officeDocument/2006/relationships/chart" Target="../charts/chart32.xml"/><Relationship Id="rId5" Type="http://schemas.openxmlformats.org/officeDocument/2006/relationships/chart" Target="../charts/chart10.xml"/><Relationship Id="rId6" Type="http://schemas.openxmlformats.org/officeDocument/2006/relationships/chart" Target="../charts/chart11.xml"/><Relationship Id="rId29" Type="http://schemas.openxmlformats.org/officeDocument/2006/relationships/chart" Target="../charts/chart34.xml"/><Relationship Id="rId7" Type="http://schemas.openxmlformats.org/officeDocument/2006/relationships/chart" Target="../charts/chart12.xml"/><Relationship Id="rId8" Type="http://schemas.openxmlformats.org/officeDocument/2006/relationships/chart" Target="../charts/chart13.xml"/><Relationship Id="rId31" Type="http://schemas.openxmlformats.org/officeDocument/2006/relationships/chart" Target="../charts/chart36.xml"/><Relationship Id="rId30" Type="http://schemas.openxmlformats.org/officeDocument/2006/relationships/chart" Target="../charts/chart35.xml"/><Relationship Id="rId11" Type="http://schemas.openxmlformats.org/officeDocument/2006/relationships/chart" Target="../charts/chart16.xml"/><Relationship Id="rId33" Type="http://schemas.openxmlformats.org/officeDocument/2006/relationships/chart" Target="../charts/chart38.xml"/><Relationship Id="rId10" Type="http://schemas.openxmlformats.org/officeDocument/2006/relationships/chart" Target="../charts/chart15.xml"/><Relationship Id="rId32" Type="http://schemas.openxmlformats.org/officeDocument/2006/relationships/chart" Target="../charts/chart37.xml"/><Relationship Id="rId13" Type="http://schemas.openxmlformats.org/officeDocument/2006/relationships/chart" Target="../charts/chart18.xml"/><Relationship Id="rId35" Type="http://schemas.openxmlformats.org/officeDocument/2006/relationships/chart" Target="../charts/chart40.xml"/><Relationship Id="rId12" Type="http://schemas.openxmlformats.org/officeDocument/2006/relationships/chart" Target="../charts/chart17.xml"/><Relationship Id="rId34" Type="http://schemas.openxmlformats.org/officeDocument/2006/relationships/chart" Target="../charts/chart39.xml"/><Relationship Id="rId15" Type="http://schemas.openxmlformats.org/officeDocument/2006/relationships/chart" Target="../charts/chart20.xml"/><Relationship Id="rId37" Type="http://schemas.openxmlformats.org/officeDocument/2006/relationships/chart" Target="../charts/chart42.xml"/><Relationship Id="rId14" Type="http://schemas.openxmlformats.org/officeDocument/2006/relationships/chart" Target="../charts/chart19.xml"/><Relationship Id="rId36" Type="http://schemas.openxmlformats.org/officeDocument/2006/relationships/chart" Target="../charts/chart41.xml"/><Relationship Id="rId17" Type="http://schemas.openxmlformats.org/officeDocument/2006/relationships/chart" Target="../charts/chart22.xml"/><Relationship Id="rId16" Type="http://schemas.openxmlformats.org/officeDocument/2006/relationships/chart" Target="../charts/chart21.xml"/><Relationship Id="rId19" Type="http://schemas.openxmlformats.org/officeDocument/2006/relationships/chart" Target="../charts/chart24.xml"/><Relationship Id="rId18" Type="http://schemas.openxmlformats.org/officeDocument/2006/relationships/chart" Target="../charts/chart23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43.xml"/><Relationship Id="rId2" Type="http://schemas.openxmlformats.org/officeDocument/2006/relationships/chart" Target="../charts/chart4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942975</xdr:colOff>
      <xdr:row>0</xdr:row>
      <xdr:rowOff>95250</xdr:rowOff>
    </xdr:from>
    <xdr:ext cx="5000625" cy="3086100"/>
    <xdr:graphicFrame>
      <xdr:nvGraphicFramePr>
        <xdr:cNvPr id="2109305724" name="Chart 1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15</xdr:col>
      <xdr:colOff>942975</xdr:colOff>
      <xdr:row>16</xdr:row>
      <xdr:rowOff>104775</xdr:rowOff>
    </xdr:from>
    <xdr:ext cx="5000625" cy="3086100"/>
    <xdr:graphicFrame>
      <xdr:nvGraphicFramePr>
        <xdr:cNvPr id="221905784" name="Chart 2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15</xdr:col>
      <xdr:colOff>942975</xdr:colOff>
      <xdr:row>32</xdr:row>
      <xdr:rowOff>171450</xdr:rowOff>
    </xdr:from>
    <xdr:ext cx="5000625" cy="3086100"/>
    <xdr:graphicFrame>
      <xdr:nvGraphicFramePr>
        <xdr:cNvPr id="1208965480" name="Chart 3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9</xdr:col>
      <xdr:colOff>819150</xdr:colOff>
      <xdr:row>43</xdr:row>
      <xdr:rowOff>114300</xdr:rowOff>
    </xdr:from>
    <xdr:ext cx="5000625" cy="3086100"/>
    <xdr:graphicFrame>
      <xdr:nvGraphicFramePr>
        <xdr:cNvPr id="1484972625" name="Chart 4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9</xdr:col>
      <xdr:colOff>819150</xdr:colOff>
      <xdr:row>26</xdr:row>
      <xdr:rowOff>28575</xdr:rowOff>
    </xdr:from>
    <xdr:ext cx="5000625" cy="3086100"/>
    <xdr:graphicFrame>
      <xdr:nvGraphicFramePr>
        <xdr:cNvPr id="1167971779" name="Chart 5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76</xdr:col>
      <xdr:colOff>495300</xdr:colOff>
      <xdr:row>0</xdr:row>
      <xdr:rowOff>171450</xdr:rowOff>
    </xdr:from>
    <xdr:ext cx="4343400" cy="2886075"/>
    <xdr:graphicFrame>
      <xdr:nvGraphicFramePr>
        <xdr:cNvPr id="28265892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76</xdr:col>
      <xdr:colOff>390525</xdr:colOff>
      <xdr:row>18</xdr:row>
      <xdr:rowOff>76200</xdr:rowOff>
    </xdr:from>
    <xdr:ext cx="4343400" cy="2819400"/>
    <xdr:graphicFrame>
      <xdr:nvGraphicFramePr>
        <xdr:cNvPr id="1854954163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76</xdr:col>
      <xdr:colOff>371475</xdr:colOff>
      <xdr:row>31</xdr:row>
      <xdr:rowOff>180975</xdr:rowOff>
    </xdr:from>
    <xdr:ext cx="4343400" cy="2800350"/>
    <xdr:graphicFrame>
      <xdr:nvGraphicFramePr>
        <xdr:cNvPr id="1883940205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76</xdr:col>
      <xdr:colOff>419100</xdr:colOff>
      <xdr:row>45</xdr:row>
      <xdr:rowOff>76200</xdr:rowOff>
    </xdr:from>
    <xdr:ext cx="4343400" cy="2838450"/>
    <xdr:graphicFrame>
      <xdr:nvGraphicFramePr>
        <xdr:cNvPr id="1157685791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86</xdr:col>
      <xdr:colOff>409575</xdr:colOff>
      <xdr:row>0</xdr:row>
      <xdr:rowOff>0</xdr:rowOff>
    </xdr:from>
    <xdr:ext cx="4343400" cy="2876550"/>
    <xdr:graphicFrame>
      <xdr:nvGraphicFramePr>
        <xdr:cNvPr id="298386506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86</xdr:col>
      <xdr:colOff>381000</xdr:colOff>
      <xdr:row>17</xdr:row>
      <xdr:rowOff>114300</xdr:rowOff>
    </xdr:from>
    <xdr:ext cx="4343400" cy="2819400"/>
    <xdr:graphicFrame>
      <xdr:nvGraphicFramePr>
        <xdr:cNvPr id="1751124923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86</xdr:col>
      <xdr:colOff>361950</xdr:colOff>
      <xdr:row>32</xdr:row>
      <xdr:rowOff>76200</xdr:rowOff>
    </xdr:from>
    <xdr:ext cx="4343400" cy="2800350"/>
    <xdr:graphicFrame>
      <xdr:nvGraphicFramePr>
        <xdr:cNvPr id="130203741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86</xdr:col>
      <xdr:colOff>342900</xdr:colOff>
      <xdr:row>45</xdr:row>
      <xdr:rowOff>190500</xdr:rowOff>
    </xdr:from>
    <xdr:ext cx="4343400" cy="2838450"/>
    <xdr:graphicFrame>
      <xdr:nvGraphicFramePr>
        <xdr:cNvPr id="1451321117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0"/>
  </xdr:oneCellAnchor>
  <xdr:oneCellAnchor>
    <xdr:from>
      <xdr:col>76</xdr:col>
      <xdr:colOff>504825</xdr:colOff>
      <xdr:row>59</xdr:row>
      <xdr:rowOff>152400</xdr:rowOff>
    </xdr:from>
    <xdr:ext cx="4343400" cy="2886075"/>
    <xdr:graphicFrame>
      <xdr:nvGraphicFramePr>
        <xdr:cNvPr id="1355974336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9"/>
        </a:graphicData>
      </a:graphic>
    </xdr:graphicFrame>
    <xdr:clientData fLocksWithSheet="0"/>
  </xdr:oneCellAnchor>
  <xdr:oneCellAnchor>
    <xdr:from>
      <xdr:col>76</xdr:col>
      <xdr:colOff>504825</xdr:colOff>
      <xdr:row>74</xdr:row>
      <xdr:rowOff>180975</xdr:rowOff>
    </xdr:from>
    <xdr:ext cx="4343400" cy="2876550"/>
    <xdr:graphicFrame>
      <xdr:nvGraphicFramePr>
        <xdr:cNvPr id="748557241" name="Chart 15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0"/>
        </a:graphicData>
      </a:graphic>
    </xdr:graphicFrame>
    <xdr:clientData fLocksWithSheet="0"/>
  </xdr:oneCellAnchor>
  <xdr:oneCellAnchor>
    <xdr:from>
      <xdr:col>86</xdr:col>
      <xdr:colOff>342900</xdr:colOff>
      <xdr:row>75</xdr:row>
      <xdr:rowOff>19050</xdr:rowOff>
    </xdr:from>
    <xdr:ext cx="4343400" cy="2886075"/>
    <xdr:graphicFrame>
      <xdr:nvGraphicFramePr>
        <xdr:cNvPr id="1675206983" name="Chart 16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1"/>
        </a:graphicData>
      </a:graphic>
    </xdr:graphicFrame>
    <xdr:clientData fLocksWithSheet="0"/>
  </xdr:oneCellAnchor>
  <xdr:oneCellAnchor>
    <xdr:from>
      <xdr:col>86</xdr:col>
      <xdr:colOff>352425</xdr:colOff>
      <xdr:row>60</xdr:row>
      <xdr:rowOff>85725</xdr:rowOff>
    </xdr:from>
    <xdr:ext cx="4343400" cy="2886075"/>
    <xdr:graphicFrame>
      <xdr:nvGraphicFramePr>
        <xdr:cNvPr id="358122123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2"/>
        </a:graphicData>
      </a:graphic>
    </xdr:graphicFrame>
    <xdr:clientData fLocksWithSheet="0"/>
  </xdr:oneCellAnchor>
  <xdr:oneCellAnchor>
    <xdr:from>
      <xdr:col>76</xdr:col>
      <xdr:colOff>504825</xdr:colOff>
      <xdr:row>90</xdr:row>
      <xdr:rowOff>0</xdr:rowOff>
    </xdr:from>
    <xdr:ext cx="4343400" cy="2676525"/>
    <xdr:graphicFrame>
      <xdr:nvGraphicFramePr>
        <xdr:cNvPr id="803811248" name="Chart 18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3"/>
        </a:graphicData>
      </a:graphic>
    </xdr:graphicFrame>
    <xdr:clientData fLocksWithSheet="0"/>
  </xdr:oneCellAnchor>
  <xdr:oneCellAnchor>
    <xdr:from>
      <xdr:col>86</xdr:col>
      <xdr:colOff>390525</xdr:colOff>
      <xdr:row>89</xdr:row>
      <xdr:rowOff>180975</xdr:rowOff>
    </xdr:from>
    <xdr:ext cx="5219700" cy="2676525"/>
    <xdr:graphicFrame>
      <xdr:nvGraphicFramePr>
        <xdr:cNvPr id="2088034624" name="Chart 19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4"/>
        </a:graphicData>
      </a:graphic>
    </xdr:graphicFrame>
    <xdr:clientData fLocksWithSheet="0"/>
  </xdr:oneCellAnchor>
  <xdr:oneCellAnchor>
    <xdr:from>
      <xdr:col>76</xdr:col>
      <xdr:colOff>438150</xdr:colOff>
      <xdr:row>104</xdr:row>
      <xdr:rowOff>28575</xdr:rowOff>
    </xdr:from>
    <xdr:ext cx="5562600" cy="2676525"/>
    <xdr:graphicFrame>
      <xdr:nvGraphicFramePr>
        <xdr:cNvPr id="683896432" name="Chart 20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5"/>
        </a:graphicData>
      </a:graphic>
    </xdr:graphicFrame>
    <xdr:clientData fLocksWithSheet="0"/>
  </xdr:oneCellAnchor>
  <xdr:oneCellAnchor>
    <xdr:from>
      <xdr:col>89</xdr:col>
      <xdr:colOff>190500</xdr:colOff>
      <xdr:row>104</xdr:row>
      <xdr:rowOff>28575</xdr:rowOff>
    </xdr:from>
    <xdr:ext cx="6448425" cy="2676525"/>
    <xdr:graphicFrame>
      <xdr:nvGraphicFramePr>
        <xdr:cNvPr id="1545753920" name="Chart 21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6"/>
        </a:graphicData>
      </a:graphic>
    </xdr:graphicFrame>
    <xdr:clientData fLocksWithSheet="0"/>
  </xdr:oneCellAnchor>
  <xdr:oneCellAnchor>
    <xdr:from>
      <xdr:col>77</xdr:col>
      <xdr:colOff>0</xdr:colOff>
      <xdr:row>118</xdr:row>
      <xdr:rowOff>57150</xdr:rowOff>
    </xdr:from>
    <xdr:ext cx="5086350" cy="2676525"/>
    <xdr:graphicFrame>
      <xdr:nvGraphicFramePr>
        <xdr:cNvPr id="1840658942" name="Chart 22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7"/>
        </a:graphicData>
      </a:graphic>
    </xdr:graphicFrame>
    <xdr:clientData fLocksWithSheet="0"/>
  </xdr:oneCellAnchor>
  <xdr:oneCellAnchor>
    <xdr:from>
      <xdr:col>89</xdr:col>
      <xdr:colOff>47625</xdr:colOff>
      <xdr:row>117</xdr:row>
      <xdr:rowOff>142875</xdr:rowOff>
    </xdr:from>
    <xdr:ext cx="6191250" cy="2838450"/>
    <xdr:graphicFrame>
      <xdr:nvGraphicFramePr>
        <xdr:cNvPr id="1537583311" name="Chart 23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8"/>
        </a:graphicData>
      </a:graphic>
    </xdr:graphicFrame>
    <xdr:clientData fLocksWithSheet="0"/>
  </xdr:oneCellAnchor>
  <xdr:oneCellAnchor>
    <xdr:from>
      <xdr:col>76</xdr:col>
      <xdr:colOff>228600</xdr:colOff>
      <xdr:row>132</xdr:row>
      <xdr:rowOff>190500</xdr:rowOff>
    </xdr:from>
    <xdr:ext cx="5267325" cy="2752725"/>
    <xdr:graphicFrame>
      <xdr:nvGraphicFramePr>
        <xdr:cNvPr id="993111066" name="Chart 24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9"/>
        </a:graphicData>
      </a:graphic>
    </xdr:graphicFrame>
    <xdr:clientData fLocksWithSheet="0"/>
  </xdr:oneCellAnchor>
  <xdr:oneCellAnchor>
    <xdr:from>
      <xdr:col>89</xdr:col>
      <xdr:colOff>28575</xdr:colOff>
      <xdr:row>133</xdr:row>
      <xdr:rowOff>0</xdr:rowOff>
    </xdr:from>
    <xdr:ext cx="4495800" cy="2800350"/>
    <xdr:graphicFrame>
      <xdr:nvGraphicFramePr>
        <xdr:cNvPr id="224439037" name="Chart 25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0"/>
        </a:graphicData>
      </a:graphic>
    </xdr:graphicFrame>
    <xdr:clientData fLocksWithSheet="0"/>
  </xdr:oneCellAnchor>
  <xdr:oneCellAnchor>
    <xdr:from>
      <xdr:col>76</xdr:col>
      <xdr:colOff>228600</xdr:colOff>
      <xdr:row>148</xdr:row>
      <xdr:rowOff>114300</xdr:rowOff>
    </xdr:from>
    <xdr:ext cx="4495800" cy="2752725"/>
    <xdr:graphicFrame>
      <xdr:nvGraphicFramePr>
        <xdr:cNvPr id="1005501697" name="Chart 26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1"/>
        </a:graphicData>
      </a:graphic>
    </xdr:graphicFrame>
    <xdr:clientData fLocksWithSheet="0"/>
  </xdr:oneCellAnchor>
  <xdr:oneCellAnchor>
    <xdr:from>
      <xdr:col>87</xdr:col>
      <xdr:colOff>19050</xdr:colOff>
      <xdr:row>148</xdr:row>
      <xdr:rowOff>0</xdr:rowOff>
    </xdr:from>
    <xdr:ext cx="5276850" cy="2752725"/>
    <xdr:graphicFrame>
      <xdr:nvGraphicFramePr>
        <xdr:cNvPr id="1042683728" name="Chart 27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2"/>
        </a:graphicData>
      </a:graphic>
    </xdr:graphicFrame>
    <xdr:clientData fLocksWithSheet="0"/>
  </xdr:oneCellAnchor>
  <xdr:oneCellAnchor>
    <xdr:from>
      <xdr:col>76</xdr:col>
      <xdr:colOff>228600</xdr:colOff>
      <xdr:row>164</xdr:row>
      <xdr:rowOff>85725</xdr:rowOff>
    </xdr:from>
    <xdr:ext cx="4895850" cy="2752725"/>
    <xdr:graphicFrame>
      <xdr:nvGraphicFramePr>
        <xdr:cNvPr id="858171266" name="Chart 28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3"/>
        </a:graphicData>
      </a:graphic>
    </xdr:graphicFrame>
    <xdr:clientData fLocksWithSheet="0"/>
  </xdr:oneCellAnchor>
  <xdr:oneCellAnchor>
    <xdr:from>
      <xdr:col>89</xdr:col>
      <xdr:colOff>276225</xdr:colOff>
      <xdr:row>163</xdr:row>
      <xdr:rowOff>85725</xdr:rowOff>
    </xdr:from>
    <xdr:ext cx="4495800" cy="2752725"/>
    <xdr:graphicFrame>
      <xdr:nvGraphicFramePr>
        <xdr:cNvPr id="1572833928" name="Chart 29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4"/>
        </a:graphicData>
      </a:graphic>
    </xdr:graphicFrame>
    <xdr:clientData fLocksWithSheet="0"/>
  </xdr:oneCellAnchor>
  <xdr:oneCellAnchor>
    <xdr:from>
      <xdr:col>76</xdr:col>
      <xdr:colOff>228600</xdr:colOff>
      <xdr:row>179</xdr:row>
      <xdr:rowOff>47625</xdr:rowOff>
    </xdr:from>
    <xdr:ext cx="4495800" cy="2752725"/>
    <xdr:graphicFrame>
      <xdr:nvGraphicFramePr>
        <xdr:cNvPr id="1355971064" name="Chart 30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5"/>
        </a:graphicData>
      </a:graphic>
    </xdr:graphicFrame>
    <xdr:clientData fLocksWithSheet="0"/>
  </xdr:oneCellAnchor>
  <xdr:oneCellAnchor>
    <xdr:from>
      <xdr:col>88</xdr:col>
      <xdr:colOff>152400</xdr:colOff>
      <xdr:row>177</xdr:row>
      <xdr:rowOff>133350</xdr:rowOff>
    </xdr:from>
    <xdr:ext cx="4619625" cy="2800350"/>
    <xdr:graphicFrame>
      <xdr:nvGraphicFramePr>
        <xdr:cNvPr id="1488457853" name="Chart 31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6"/>
        </a:graphicData>
      </a:graphic>
    </xdr:graphicFrame>
    <xdr:clientData fLocksWithSheet="0"/>
  </xdr:oneCellAnchor>
  <xdr:oneCellAnchor>
    <xdr:from>
      <xdr:col>76</xdr:col>
      <xdr:colOff>228600</xdr:colOff>
      <xdr:row>194</xdr:row>
      <xdr:rowOff>123825</xdr:rowOff>
    </xdr:from>
    <xdr:ext cx="4495800" cy="2800350"/>
    <xdr:graphicFrame>
      <xdr:nvGraphicFramePr>
        <xdr:cNvPr id="1247087104" name="Chart 32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7"/>
        </a:graphicData>
      </a:graphic>
    </xdr:graphicFrame>
    <xdr:clientData fLocksWithSheet="0"/>
  </xdr:oneCellAnchor>
  <xdr:oneCellAnchor>
    <xdr:from>
      <xdr:col>86</xdr:col>
      <xdr:colOff>428625</xdr:colOff>
      <xdr:row>193</xdr:row>
      <xdr:rowOff>85725</xdr:rowOff>
    </xdr:from>
    <xdr:ext cx="4495800" cy="2800350"/>
    <xdr:graphicFrame>
      <xdr:nvGraphicFramePr>
        <xdr:cNvPr id="1642444485" name="Chart 33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8"/>
        </a:graphicData>
      </a:graphic>
    </xdr:graphicFrame>
    <xdr:clientData fLocksWithSheet="0"/>
  </xdr:oneCellAnchor>
  <xdr:oneCellAnchor>
    <xdr:from>
      <xdr:col>76</xdr:col>
      <xdr:colOff>228600</xdr:colOff>
      <xdr:row>210</xdr:row>
      <xdr:rowOff>47625</xdr:rowOff>
    </xdr:from>
    <xdr:ext cx="4495800" cy="2752725"/>
    <xdr:graphicFrame>
      <xdr:nvGraphicFramePr>
        <xdr:cNvPr id="2126118260" name="Chart 34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9"/>
        </a:graphicData>
      </a:graphic>
    </xdr:graphicFrame>
    <xdr:clientData fLocksWithSheet="0"/>
  </xdr:oneCellAnchor>
  <xdr:oneCellAnchor>
    <xdr:from>
      <xdr:col>86</xdr:col>
      <xdr:colOff>438150</xdr:colOff>
      <xdr:row>209</xdr:row>
      <xdr:rowOff>76200</xdr:rowOff>
    </xdr:from>
    <xdr:ext cx="4495800" cy="2800350"/>
    <xdr:graphicFrame>
      <xdr:nvGraphicFramePr>
        <xdr:cNvPr id="345020884" name="Chart 35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0"/>
        </a:graphicData>
      </a:graphic>
    </xdr:graphicFrame>
    <xdr:clientData fLocksWithSheet="0"/>
  </xdr:oneCellAnchor>
  <xdr:oneCellAnchor>
    <xdr:from>
      <xdr:col>76</xdr:col>
      <xdr:colOff>228600</xdr:colOff>
      <xdr:row>224</xdr:row>
      <xdr:rowOff>123825</xdr:rowOff>
    </xdr:from>
    <xdr:ext cx="4495800" cy="2800350"/>
    <xdr:graphicFrame>
      <xdr:nvGraphicFramePr>
        <xdr:cNvPr id="682357664" name="Chart 36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1"/>
        </a:graphicData>
      </a:graphic>
    </xdr:graphicFrame>
    <xdr:clientData fLocksWithSheet="0"/>
  </xdr:oneCellAnchor>
  <xdr:oneCellAnchor>
    <xdr:from>
      <xdr:col>86</xdr:col>
      <xdr:colOff>381000</xdr:colOff>
      <xdr:row>224</xdr:row>
      <xdr:rowOff>152400</xdr:rowOff>
    </xdr:from>
    <xdr:ext cx="5324475" cy="2752725"/>
    <xdr:graphicFrame>
      <xdr:nvGraphicFramePr>
        <xdr:cNvPr id="420917995" name="Chart 37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2"/>
        </a:graphicData>
      </a:graphic>
    </xdr:graphicFrame>
    <xdr:clientData fLocksWithSheet="0"/>
  </xdr:oneCellAnchor>
  <xdr:oneCellAnchor>
    <xdr:from>
      <xdr:col>76</xdr:col>
      <xdr:colOff>228600</xdr:colOff>
      <xdr:row>239</xdr:row>
      <xdr:rowOff>47625</xdr:rowOff>
    </xdr:from>
    <xdr:ext cx="4495800" cy="2800350"/>
    <xdr:graphicFrame>
      <xdr:nvGraphicFramePr>
        <xdr:cNvPr id="2032749600" name="Chart 38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3"/>
        </a:graphicData>
      </a:graphic>
    </xdr:graphicFrame>
    <xdr:clientData fLocksWithSheet="0"/>
  </xdr:oneCellAnchor>
  <xdr:oneCellAnchor>
    <xdr:from>
      <xdr:col>86</xdr:col>
      <xdr:colOff>371475</xdr:colOff>
      <xdr:row>239</xdr:row>
      <xdr:rowOff>104775</xdr:rowOff>
    </xdr:from>
    <xdr:ext cx="5667375" cy="2800350"/>
    <xdr:graphicFrame>
      <xdr:nvGraphicFramePr>
        <xdr:cNvPr id="10389947" name="Chart 39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4"/>
        </a:graphicData>
      </a:graphic>
    </xdr:graphicFrame>
    <xdr:clientData fLocksWithSheet="0"/>
  </xdr:oneCellAnchor>
  <xdr:oneCellAnchor>
    <xdr:from>
      <xdr:col>76</xdr:col>
      <xdr:colOff>219075</xdr:colOff>
      <xdr:row>254</xdr:row>
      <xdr:rowOff>123825</xdr:rowOff>
    </xdr:from>
    <xdr:ext cx="5553075" cy="2752725"/>
    <xdr:graphicFrame>
      <xdr:nvGraphicFramePr>
        <xdr:cNvPr id="888441375" name="Chart 40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5"/>
        </a:graphicData>
      </a:graphic>
    </xdr:graphicFrame>
    <xdr:clientData fLocksWithSheet="0"/>
  </xdr:oneCellAnchor>
  <xdr:oneCellAnchor>
    <xdr:from>
      <xdr:col>90</xdr:col>
      <xdr:colOff>133350</xdr:colOff>
      <xdr:row>254</xdr:row>
      <xdr:rowOff>152400</xdr:rowOff>
    </xdr:from>
    <xdr:ext cx="4495800" cy="2752725"/>
    <xdr:graphicFrame>
      <xdr:nvGraphicFramePr>
        <xdr:cNvPr id="1798553850" name="Chart 41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6"/>
        </a:graphicData>
      </a:graphic>
    </xdr:graphicFrame>
    <xdr:clientData fLocksWithSheet="0"/>
  </xdr:oneCellAnchor>
  <xdr:oneCellAnchor>
    <xdr:from>
      <xdr:col>95</xdr:col>
      <xdr:colOff>342900</xdr:colOff>
      <xdr:row>0</xdr:row>
      <xdr:rowOff>38100</xdr:rowOff>
    </xdr:from>
    <xdr:ext cx="4572000" cy="3381375"/>
    <xdr:graphicFrame>
      <xdr:nvGraphicFramePr>
        <xdr:cNvPr id="379043170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7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43</xdr:col>
      <xdr:colOff>428625</xdr:colOff>
      <xdr:row>16</xdr:row>
      <xdr:rowOff>133350</xdr:rowOff>
    </xdr:from>
    <xdr:ext cx="4343400" cy="2800350"/>
    <xdr:graphicFrame>
      <xdr:nvGraphicFramePr>
        <xdr:cNvPr id="23418452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29</xdr:col>
      <xdr:colOff>438150</xdr:colOff>
      <xdr:row>56</xdr:row>
      <xdr:rowOff>47625</xdr:rowOff>
    </xdr:from>
    <xdr:ext cx="4391025" cy="2800350"/>
    <xdr:graphicFrame>
      <xdr:nvGraphicFramePr>
        <xdr:cNvPr id="1088643058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7.38"/>
  </cols>
  <sheetData>
    <row r="1" ht="15.75" customHeight="1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/>
      <c r="M1" s="1"/>
      <c r="N1" s="1"/>
      <c r="O1" s="1"/>
      <c r="P1" s="1"/>
      <c r="Q1" s="1"/>
      <c r="R1" s="1"/>
      <c r="S1" s="1"/>
    </row>
    <row r="2" ht="15.75" customHeight="1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15.75" customHeight="1">
      <c r="A3" s="2">
        <v>6143.0</v>
      </c>
      <c r="B3" s="1" t="s">
        <v>11</v>
      </c>
      <c r="C3" s="2">
        <v>63.0</v>
      </c>
      <c r="D3" s="1" t="s">
        <v>12</v>
      </c>
      <c r="E3" s="2">
        <v>11.0</v>
      </c>
      <c r="F3" s="1" t="s">
        <v>13</v>
      </c>
      <c r="G3" s="2">
        <v>0.4</v>
      </c>
      <c r="H3" s="1" t="s">
        <v>13</v>
      </c>
      <c r="I3" s="1"/>
      <c r="J3" s="1"/>
      <c r="K3" s="1"/>
      <c r="L3" s="1"/>
      <c r="M3" s="3" t="s">
        <v>14</v>
      </c>
      <c r="N3" s="2">
        <f>COUNTIF(H:H,"Y")</f>
        <v>28</v>
      </c>
      <c r="O3" s="1"/>
      <c r="P3" s="1"/>
      <c r="Q3" s="1"/>
      <c r="R3" s="1"/>
      <c r="S3" s="1"/>
    </row>
    <row r="4" ht="15.75" customHeight="1">
      <c r="A4" s="2">
        <v>22678.0</v>
      </c>
      <c r="B4" s="1" t="s">
        <v>11</v>
      </c>
      <c r="C4" s="2">
        <v>77.0</v>
      </c>
      <c r="D4" s="1" t="s">
        <v>12</v>
      </c>
      <c r="E4" s="2">
        <v>10.2</v>
      </c>
      <c r="F4" s="1" t="s">
        <v>13</v>
      </c>
      <c r="G4" s="2">
        <v>0.6</v>
      </c>
      <c r="H4" s="1" t="s">
        <v>12</v>
      </c>
      <c r="I4" s="2">
        <v>5.0</v>
      </c>
      <c r="J4" s="2">
        <v>30.0</v>
      </c>
      <c r="K4" s="1"/>
      <c r="L4" s="1"/>
      <c r="M4" s="3" t="s">
        <v>15</v>
      </c>
      <c r="N4" s="2">
        <f>COUNTIF(H:H,"N")</f>
        <v>5</v>
      </c>
      <c r="O4" s="1"/>
      <c r="P4" s="1"/>
      <c r="Q4" s="1"/>
      <c r="R4" s="1"/>
      <c r="S4" s="1"/>
    </row>
    <row r="5" ht="15.75" customHeight="1">
      <c r="A5" s="2">
        <v>78226.0</v>
      </c>
      <c r="B5" s="1" t="s">
        <v>11</v>
      </c>
      <c r="C5" s="2">
        <v>47.0</v>
      </c>
      <c r="D5" s="1" t="s">
        <v>13</v>
      </c>
      <c r="E5" s="2">
        <v>13.3</v>
      </c>
      <c r="F5" s="1" t="s">
        <v>13</v>
      </c>
      <c r="G5" s="2">
        <v>0.5</v>
      </c>
      <c r="H5" s="1" t="s">
        <v>12</v>
      </c>
      <c r="I5" s="2">
        <v>28.0</v>
      </c>
      <c r="J5" s="2">
        <v>35.0</v>
      </c>
      <c r="K5" s="1"/>
      <c r="L5" s="1"/>
      <c r="M5" s="3" t="s">
        <v>16</v>
      </c>
      <c r="N5" s="2">
        <f>COUNTIF(H:H,"-")</f>
        <v>5</v>
      </c>
      <c r="O5" s="1"/>
      <c r="P5" s="1"/>
      <c r="Q5" s="1"/>
      <c r="R5" s="1"/>
      <c r="S5" s="1"/>
    </row>
    <row r="6" ht="15.75" customHeight="1">
      <c r="A6" s="2">
        <v>314908.0</v>
      </c>
      <c r="B6" s="1" t="s">
        <v>11</v>
      </c>
      <c r="C6" s="2">
        <v>81.0</v>
      </c>
      <c r="D6" s="1" t="s">
        <v>12</v>
      </c>
      <c r="E6" s="2">
        <v>10.4</v>
      </c>
      <c r="F6" s="1" t="s">
        <v>17</v>
      </c>
      <c r="G6" s="1"/>
      <c r="H6" s="1" t="s">
        <v>17</v>
      </c>
      <c r="I6" s="1"/>
      <c r="J6" s="1"/>
      <c r="K6" s="1" t="s">
        <v>18</v>
      </c>
      <c r="L6" s="1" t="s">
        <v>19</v>
      </c>
      <c r="N6" s="1"/>
    </row>
    <row r="7" ht="15.75" customHeight="1">
      <c r="A7" s="2">
        <v>320078.0</v>
      </c>
      <c r="B7" s="1" t="s">
        <v>11</v>
      </c>
      <c r="C7" s="2">
        <v>68.0</v>
      </c>
      <c r="D7" s="1" t="s">
        <v>12</v>
      </c>
      <c r="E7" s="2">
        <v>10.7</v>
      </c>
      <c r="F7" s="1" t="s">
        <v>13</v>
      </c>
      <c r="G7" s="2">
        <v>0.5</v>
      </c>
      <c r="H7" s="1" t="s">
        <v>12</v>
      </c>
      <c r="I7" s="2">
        <v>16.0</v>
      </c>
      <c r="J7" s="2">
        <v>32.0</v>
      </c>
      <c r="K7" s="1"/>
      <c r="L7" s="1"/>
      <c r="M7" s="2" t="s">
        <v>20</v>
      </c>
      <c r="N7" s="2">
        <f>COUNTIF(C:C,"&lt;=19") - COUNTIF(C:C,"&lt;=17")</f>
        <v>1</v>
      </c>
    </row>
    <row r="8" ht="15.75" customHeight="1">
      <c r="A8" s="2">
        <v>323098.0</v>
      </c>
      <c r="B8" s="1" t="s">
        <v>21</v>
      </c>
      <c r="C8" s="2">
        <v>49.0</v>
      </c>
      <c r="D8" s="1" t="s">
        <v>12</v>
      </c>
      <c r="E8" s="2">
        <v>10.3</v>
      </c>
      <c r="F8" s="1" t="s">
        <v>13</v>
      </c>
      <c r="G8" s="2">
        <v>0.4</v>
      </c>
      <c r="H8" s="1" t="s">
        <v>12</v>
      </c>
      <c r="I8" s="2">
        <v>24.0</v>
      </c>
      <c r="J8" s="2">
        <v>28.0</v>
      </c>
      <c r="K8" s="1"/>
      <c r="L8" s="1"/>
      <c r="M8" s="2" t="s">
        <v>22</v>
      </c>
      <c r="N8" s="2">
        <f>COUNTIF(C:C,"&lt;=29") - COUNTIF(C:C,"&lt;=19")</f>
        <v>2</v>
      </c>
    </row>
    <row r="9" ht="15.75" customHeight="1">
      <c r="A9" s="2">
        <v>331383.0</v>
      </c>
      <c r="B9" s="1" t="s">
        <v>11</v>
      </c>
      <c r="C9" s="2">
        <v>69.0</v>
      </c>
      <c r="D9" s="1" t="s">
        <v>12</v>
      </c>
      <c r="E9" s="2">
        <v>8.6</v>
      </c>
      <c r="F9" s="1" t="s">
        <v>13</v>
      </c>
      <c r="G9" s="2">
        <v>0.3</v>
      </c>
      <c r="H9" s="1" t="s">
        <v>13</v>
      </c>
      <c r="I9" s="1"/>
      <c r="J9" s="1"/>
      <c r="K9" s="1"/>
      <c r="L9" s="1"/>
      <c r="M9" s="2" t="s">
        <v>23</v>
      </c>
      <c r="N9" s="2">
        <f>COUNTIF(C:C,"&lt;=39") - COUNTIF(C:C,"&lt;=29")</f>
        <v>0</v>
      </c>
    </row>
    <row r="10" ht="15.75" customHeight="1">
      <c r="A10" s="2">
        <v>338780.0</v>
      </c>
      <c r="B10" s="1" t="s">
        <v>11</v>
      </c>
      <c r="C10" s="2">
        <v>70.0</v>
      </c>
      <c r="D10" s="1" t="s">
        <v>12</v>
      </c>
      <c r="E10" s="2">
        <v>11.7</v>
      </c>
      <c r="F10" s="1" t="s">
        <v>13</v>
      </c>
      <c r="G10" s="2">
        <v>0.4</v>
      </c>
      <c r="H10" s="1" t="s">
        <v>13</v>
      </c>
      <c r="I10" s="1"/>
      <c r="J10" s="1"/>
      <c r="K10" s="1"/>
      <c r="L10" s="1"/>
      <c r="M10" s="2" t="s">
        <v>24</v>
      </c>
      <c r="N10" s="2">
        <f>COUNTIF(C:C,"&lt;=49") - COUNTIF(C:C,"&lt;=39")</f>
        <v>7</v>
      </c>
    </row>
    <row r="11" ht="15.75" customHeight="1">
      <c r="A11" s="2">
        <v>345858.0</v>
      </c>
      <c r="B11" s="1" t="s">
        <v>11</v>
      </c>
      <c r="C11" s="2">
        <v>69.0</v>
      </c>
      <c r="D11" s="1" t="s">
        <v>12</v>
      </c>
      <c r="E11" s="2">
        <v>11.3</v>
      </c>
      <c r="F11" s="1" t="s">
        <v>13</v>
      </c>
      <c r="G11" s="2">
        <v>0.5</v>
      </c>
      <c r="H11" s="1" t="s">
        <v>13</v>
      </c>
      <c r="I11" s="1"/>
      <c r="J11" s="1"/>
      <c r="K11" s="1"/>
      <c r="L11" s="1"/>
      <c r="M11" s="2" t="s">
        <v>25</v>
      </c>
      <c r="N11" s="2">
        <f>COUNTIF(C:C,"&lt;=59") - COUNTIF(C:C,"&lt;=49")</f>
        <v>9</v>
      </c>
    </row>
    <row r="12" ht="15.75" customHeight="1">
      <c r="A12" s="2">
        <v>347741.0</v>
      </c>
      <c r="B12" s="1" t="s">
        <v>21</v>
      </c>
      <c r="C12" s="2">
        <v>63.0</v>
      </c>
      <c r="D12" s="1" t="s">
        <v>12</v>
      </c>
      <c r="E12" s="2">
        <v>9.5</v>
      </c>
      <c r="F12" s="1" t="s">
        <v>13</v>
      </c>
      <c r="G12" s="2">
        <v>0.5</v>
      </c>
      <c r="H12" s="1" t="s">
        <v>17</v>
      </c>
      <c r="I12" s="1"/>
      <c r="J12" s="1"/>
      <c r="K12" s="1" t="s">
        <v>26</v>
      </c>
      <c r="L12" s="1"/>
      <c r="M12" s="2" t="s">
        <v>27</v>
      </c>
      <c r="N12" s="2">
        <f>COUNTIF(C:C,"&lt;=69") - COUNTIF(C:C,"&lt;=59")</f>
        <v>17</v>
      </c>
    </row>
    <row r="13" ht="15.75" customHeight="1">
      <c r="A13" s="2">
        <v>349335.0</v>
      </c>
      <c r="B13" s="1" t="s">
        <v>11</v>
      </c>
      <c r="C13" s="2">
        <v>66.0</v>
      </c>
      <c r="D13" s="1" t="s">
        <v>17</v>
      </c>
      <c r="E13" s="1" t="s">
        <v>17</v>
      </c>
      <c r="F13" s="1" t="s">
        <v>17</v>
      </c>
      <c r="G13" s="1" t="s">
        <v>17</v>
      </c>
      <c r="H13" s="1" t="s">
        <v>13</v>
      </c>
      <c r="I13" s="1"/>
      <c r="J13" s="1"/>
      <c r="K13" s="1"/>
      <c r="L13" s="1"/>
      <c r="M13" s="2" t="s">
        <v>28</v>
      </c>
      <c r="N13" s="2">
        <f>COUNTIF(C:C,"&lt;=79") - COUNTIF(C:C,"&lt;=69")</f>
        <v>14</v>
      </c>
    </row>
    <row r="14" ht="15.75" customHeight="1">
      <c r="A14" s="1" t="s">
        <v>29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 t="s">
        <v>30</v>
      </c>
      <c r="N14" s="2">
        <f>COUNTIF(C:C,"&lt;=89") - COUNTIF(C:C,"&lt;=79")</f>
        <v>4</v>
      </c>
    </row>
    <row r="15" ht="15.75" customHeight="1">
      <c r="A15" s="2">
        <v>106332.0</v>
      </c>
      <c r="B15" s="1" t="s">
        <v>11</v>
      </c>
      <c r="C15" s="2">
        <v>83.0</v>
      </c>
      <c r="D15" s="1" t="s">
        <v>12</v>
      </c>
      <c r="E15" s="2">
        <v>9.1</v>
      </c>
      <c r="F15" s="1" t="s">
        <v>13</v>
      </c>
      <c r="G15" s="2">
        <v>0.7</v>
      </c>
      <c r="H15" s="1" t="s">
        <v>12</v>
      </c>
      <c r="I15" s="1"/>
      <c r="J15" s="1"/>
      <c r="K15" s="1"/>
      <c r="L15" s="1"/>
      <c r="M15" s="2" t="s">
        <v>31</v>
      </c>
      <c r="N15" s="2">
        <f>COUNTIF(C:C,"&lt;=99") - COUNTIF(C:C,"&lt;=89")</f>
        <v>0</v>
      </c>
    </row>
    <row r="16" ht="15.75" customHeight="1">
      <c r="A16" s="2">
        <v>106355.0</v>
      </c>
      <c r="B16" s="1" t="s">
        <v>21</v>
      </c>
      <c r="C16" s="2">
        <v>59.0</v>
      </c>
      <c r="D16" s="1" t="s">
        <v>12</v>
      </c>
      <c r="E16" s="2">
        <v>11.2</v>
      </c>
      <c r="F16" s="1" t="s">
        <v>13</v>
      </c>
      <c r="G16" s="2">
        <v>0.6</v>
      </c>
      <c r="H16" s="1" t="s">
        <v>12</v>
      </c>
      <c r="I16" s="1"/>
      <c r="J16" s="1"/>
      <c r="K16" s="1"/>
      <c r="L16" s="1"/>
      <c r="M16" s="1"/>
      <c r="N16" s="1"/>
    </row>
    <row r="17" ht="15.75" customHeight="1">
      <c r="A17" s="2">
        <v>161436.0</v>
      </c>
      <c r="B17" s="1" t="s">
        <v>11</v>
      </c>
      <c r="C17" s="2">
        <v>63.0</v>
      </c>
      <c r="D17" s="1" t="s">
        <v>12</v>
      </c>
      <c r="E17" s="2">
        <v>10.9</v>
      </c>
      <c r="F17" s="1" t="s">
        <v>17</v>
      </c>
      <c r="G17" s="1" t="s">
        <v>17</v>
      </c>
      <c r="H17" s="1" t="s">
        <v>12</v>
      </c>
      <c r="I17" s="1"/>
      <c r="J17" s="1"/>
      <c r="K17" s="1"/>
      <c r="L17" s="1"/>
      <c r="M17" s="3" t="s">
        <v>4</v>
      </c>
      <c r="N17" s="2">
        <f>COUNTIF(F:F,"Y")</f>
        <v>1</v>
      </c>
    </row>
    <row r="18" ht="15.75" customHeight="1">
      <c r="A18" s="2">
        <v>165551.0</v>
      </c>
      <c r="B18" s="1" t="s">
        <v>21</v>
      </c>
      <c r="C18" s="2">
        <v>72.0</v>
      </c>
      <c r="D18" s="1" t="s">
        <v>13</v>
      </c>
      <c r="E18" s="2">
        <v>12.2</v>
      </c>
      <c r="F18" s="1" t="s">
        <v>13</v>
      </c>
      <c r="G18" s="2">
        <v>0.4</v>
      </c>
      <c r="H18" s="1" t="s">
        <v>12</v>
      </c>
      <c r="I18" s="1"/>
      <c r="J18" s="1"/>
      <c r="K18" s="1"/>
      <c r="L18" s="1"/>
      <c r="M18" s="3" t="s">
        <v>32</v>
      </c>
      <c r="N18" s="2">
        <f>COUNTIF(F:F,"N")</f>
        <v>31</v>
      </c>
    </row>
    <row r="19" ht="15.75" customHeight="1">
      <c r="A19" s="2">
        <v>223535.0</v>
      </c>
      <c r="B19" s="1" t="s">
        <v>11</v>
      </c>
      <c r="C19" s="2">
        <v>62.0</v>
      </c>
      <c r="D19" s="1" t="s">
        <v>12</v>
      </c>
      <c r="E19" s="2">
        <v>10.6</v>
      </c>
      <c r="F19" s="1" t="s">
        <v>13</v>
      </c>
      <c r="G19" s="2">
        <v>0.7</v>
      </c>
      <c r="H19" s="1" t="s">
        <v>12</v>
      </c>
      <c r="I19" s="1"/>
      <c r="J19" s="1"/>
      <c r="K19" s="1"/>
      <c r="L19" s="1"/>
      <c r="M19" s="3" t="s">
        <v>33</v>
      </c>
      <c r="N19" s="2">
        <f>COUNTIF(F:F,"-")</f>
        <v>4</v>
      </c>
    </row>
    <row r="20" ht="15.75" customHeight="1">
      <c r="A20" s="2">
        <v>278250.0</v>
      </c>
      <c r="B20" s="1" t="s">
        <v>11</v>
      </c>
      <c r="C20" s="1" t="s">
        <v>17</v>
      </c>
      <c r="D20" s="1" t="s">
        <v>17</v>
      </c>
      <c r="E20" s="1" t="s">
        <v>17</v>
      </c>
      <c r="F20" s="1" t="s">
        <v>17</v>
      </c>
      <c r="G20" s="1" t="s">
        <v>17</v>
      </c>
      <c r="H20" s="1" t="s">
        <v>12</v>
      </c>
      <c r="I20" s="1"/>
      <c r="J20" s="1"/>
      <c r="K20" s="1"/>
      <c r="L20" s="1"/>
      <c r="M20" s="2"/>
      <c r="N20" s="1"/>
    </row>
    <row r="21" ht="15.75" customHeight="1">
      <c r="A21" s="2">
        <v>282862.0</v>
      </c>
      <c r="B21" s="1" t="s">
        <v>11</v>
      </c>
      <c r="C21" s="2">
        <v>70.0</v>
      </c>
      <c r="D21" s="1" t="s">
        <v>12</v>
      </c>
      <c r="E21" s="2">
        <v>11.3</v>
      </c>
      <c r="F21" s="1" t="s">
        <v>13</v>
      </c>
      <c r="G21" s="2">
        <v>0.8</v>
      </c>
      <c r="H21" s="1" t="s">
        <v>12</v>
      </c>
      <c r="I21" s="1"/>
      <c r="J21" s="1"/>
      <c r="K21" s="1"/>
      <c r="L21" s="1"/>
      <c r="M21" s="3" t="s">
        <v>2</v>
      </c>
      <c r="N21" s="2">
        <f>COUNTIF(D:D,"Y")</f>
        <v>24</v>
      </c>
    </row>
    <row r="22" ht="15.75" customHeight="1">
      <c r="A22" s="2">
        <v>330181.0</v>
      </c>
      <c r="B22" s="1" t="s">
        <v>21</v>
      </c>
      <c r="C22" s="2">
        <v>67.0</v>
      </c>
      <c r="D22" s="1" t="s">
        <v>12</v>
      </c>
      <c r="E22" s="2">
        <v>11.4</v>
      </c>
      <c r="F22" s="1" t="s">
        <v>13</v>
      </c>
      <c r="G22" s="2">
        <v>0.4</v>
      </c>
      <c r="H22" s="1" t="s">
        <v>12</v>
      </c>
      <c r="I22" s="1"/>
      <c r="J22" s="1"/>
      <c r="K22" s="1" t="s">
        <v>34</v>
      </c>
      <c r="L22" s="1"/>
      <c r="M22" s="3" t="s">
        <v>35</v>
      </c>
      <c r="N22" s="2">
        <f>COUNTIF(D:D,"N")</f>
        <v>10</v>
      </c>
    </row>
    <row r="23" ht="15.75" customHeight="1">
      <c r="A23" s="2">
        <v>334137.0</v>
      </c>
      <c r="B23" s="1" t="s">
        <v>21</v>
      </c>
      <c r="C23" s="2">
        <v>49.0</v>
      </c>
      <c r="D23" s="1" t="s">
        <v>12</v>
      </c>
      <c r="E23" s="2">
        <v>9.9</v>
      </c>
      <c r="F23" s="1" t="s">
        <v>12</v>
      </c>
      <c r="G23" s="2">
        <v>1.1</v>
      </c>
      <c r="H23" s="1" t="s">
        <v>17</v>
      </c>
      <c r="I23" s="1"/>
      <c r="J23" s="1"/>
      <c r="K23" s="1"/>
      <c r="L23" s="1"/>
      <c r="M23" s="3" t="s">
        <v>33</v>
      </c>
      <c r="N23" s="2">
        <f>COUNTIF(D:D,"-")</f>
        <v>2</v>
      </c>
    </row>
    <row r="24" ht="15.75" customHeight="1">
      <c r="A24" s="2">
        <v>342812.0</v>
      </c>
      <c r="B24" s="1" t="s">
        <v>11</v>
      </c>
      <c r="C24" s="2">
        <v>61.0</v>
      </c>
      <c r="D24" s="1" t="s">
        <v>12</v>
      </c>
      <c r="E24" s="2">
        <v>11.5</v>
      </c>
      <c r="F24" s="1" t="s">
        <v>13</v>
      </c>
      <c r="G24" s="2">
        <v>0.8</v>
      </c>
      <c r="H24" s="1" t="s">
        <v>12</v>
      </c>
      <c r="I24" s="1"/>
      <c r="J24" s="1"/>
      <c r="K24" s="1"/>
      <c r="L24" s="1"/>
      <c r="M24" s="2"/>
      <c r="N24" s="1"/>
    </row>
    <row r="25" ht="15.75" customHeight="1">
      <c r="A25" s="2">
        <v>343021.0</v>
      </c>
      <c r="B25" s="1" t="s">
        <v>11</v>
      </c>
      <c r="C25" s="2">
        <v>77.0</v>
      </c>
      <c r="D25" s="1" t="s">
        <v>12</v>
      </c>
      <c r="E25" s="2">
        <v>8.3</v>
      </c>
      <c r="F25" s="1" t="s">
        <v>13</v>
      </c>
      <c r="G25" s="2">
        <v>0.5</v>
      </c>
      <c r="H25" s="1" t="s">
        <v>12</v>
      </c>
      <c r="I25" s="1"/>
      <c r="J25" s="1"/>
      <c r="K25" s="1"/>
      <c r="L25" s="1"/>
      <c r="M25" s="2" t="s">
        <v>36</v>
      </c>
      <c r="N25" s="2">
        <f>COUNTIF(B:B,"M")</f>
        <v>49</v>
      </c>
    </row>
    <row r="26" ht="15.75" customHeight="1">
      <c r="A26" s="2">
        <v>349435.0</v>
      </c>
      <c r="B26" s="1" t="s">
        <v>21</v>
      </c>
      <c r="C26" s="2">
        <v>71.0</v>
      </c>
      <c r="D26" s="1" t="s">
        <v>12</v>
      </c>
      <c r="E26" s="2">
        <v>10.4</v>
      </c>
      <c r="F26" s="1" t="s">
        <v>13</v>
      </c>
      <c r="G26" s="2">
        <v>0.6</v>
      </c>
      <c r="H26" s="1" t="s">
        <v>17</v>
      </c>
      <c r="I26" s="1"/>
      <c r="J26" s="1"/>
      <c r="K26" s="1" t="s">
        <v>19</v>
      </c>
      <c r="M26" s="2" t="s">
        <v>37</v>
      </c>
      <c r="N26" s="2">
        <f>COUNTIF(B:B,"F")</f>
        <v>24</v>
      </c>
    </row>
    <row r="27" ht="15.75" customHeight="1">
      <c r="A27" s="2">
        <v>350633.0</v>
      </c>
      <c r="B27" s="1" t="s">
        <v>21</v>
      </c>
      <c r="C27" s="2">
        <v>52.0</v>
      </c>
      <c r="D27" s="1" t="s">
        <v>12</v>
      </c>
      <c r="E27" s="2">
        <v>11.6</v>
      </c>
      <c r="F27" s="1" t="s">
        <v>13</v>
      </c>
      <c r="G27" s="2">
        <v>0.5</v>
      </c>
      <c r="H27" s="1" t="s">
        <v>12</v>
      </c>
      <c r="I27" s="1"/>
      <c r="J27" s="4"/>
      <c r="K27" s="4"/>
      <c r="L27" s="4"/>
      <c r="M27" s="4"/>
      <c r="N27" s="4"/>
    </row>
    <row r="28" ht="15.75" customHeight="1">
      <c r="A28" s="2">
        <v>351137.0</v>
      </c>
      <c r="B28" s="1" t="s">
        <v>11</v>
      </c>
      <c r="C28" s="2">
        <v>57.0</v>
      </c>
      <c r="D28" s="1" t="s">
        <v>12</v>
      </c>
      <c r="E28" s="2">
        <v>10.9</v>
      </c>
      <c r="F28" s="1" t="s">
        <v>13</v>
      </c>
      <c r="G28" s="2">
        <v>0.4</v>
      </c>
      <c r="H28" s="1" t="s">
        <v>12</v>
      </c>
      <c r="I28" s="1"/>
      <c r="J28" s="4"/>
      <c r="K28" s="4"/>
      <c r="L28" s="4"/>
      <c r="M28" s="4"/>
      <c r="N28" s="4"/>
    </row>
    <row r="29" ht="15.75" customHeight="1">
      <c r="A29" s="2">
        <v>357416.0</v>
      </c>
      <c r="B29" s="1" t="s">
        <v>21</v>
      </c>
      <c r="C29" s="2">
        <v>75.0</v>
      </c>
      <c r="D29" s="1" t="s">
        <v>12</v>
      </c>
      <c r="E29" s="2">
        <v>8.3</v>
      </c>
      <c r="F29" s="1" t="s">
        <v>13</v>
      </c>
      <c r="G29" s="2">
        <v>0.4</v>
      </c>
      <c r="H29" s="1" t="s">
        <v>17</v>
      </c>
      <c r="I29" s="1"/>
      <c r="J29" s="4"/>
      <c r="K29" s="4"/>
      <c r="L29" s="4"/>
      <c r="M29" s="4"/>
      <c r="N29" s="4"/>
    </row>
    <row r="30" ht="15.75" customHeight="1">
      <c r="A30" s="2">
        <v>359546.0</v>
      </c>
      <c r="B30" s="1" t="s">
        <v>11</v>
      </c>
      <c r="C30" s="2">
        <v>74.0</v>
      </c>
      <c r="D30" s="1" t="s">
        <v>12</v>
      </c>
      <c r="E30" s="2">
        <v>11.6</v>
      </c>
      <c r="F30" s="1" t="s">
        <v>13</v>
      </c>
      <c r="G30" s="2">
        <v>0.5</v>
      </c>
      <c r="H30" s="1" t="s">
        <v>12</v>
      </c>
      <c r="I30" s="1"/>
      <c r="J30" s="4"/>
      <c r="K30" s="4"/>
      <c r="L30" s="4"/>
      <c r="M30" s="4"/>
      <c r="N30" s="4"/>
    </row>
    <row r="31" ht="15.75" customHeight="1">
      <c r="A31" s="4" t="s">
        <v>38</v>
      </c>
      <c r="I31" s="1"/>
      <c r="J31" s="4"/>
      <c r="K31" s="4"/>
      <c r="L31" s="4"/>
      <c r="M31" s="4"/>
      <c r="N31" s="4"/>
    </row>
    <row r="32" ht="15.75" customHeight="1">
      <c r="A32" s="4">
        <v>14833.0</v>
      </c>
      <c r="B32" s="4" t="s">
        <v>21</v>
      </c>
      <c r="C32" s="2"/>
      <c r="D32" s="2"/>
      <c r="I32" s="1"/>
      <c r="J32" s="4"/>
      <c r="K32" s="4"/>
      <c r="L32" s="4"/>
      <c r="M32" s="4"/>
      <c r="N32" s="4"/>
    </row>
    <row r="33" ht="15.75" customHeight="1">
      <c r="A33" s="4">
        <v>22678.0</v>
      </c>
      <c r="B33" s="4" t="s">
        <v>11</v>
      </c>
      <c r="C33" s="2">
        <v>77.0</v>
      </c>
      <c r="I33" s="1"/>
      <c r="J33" s="4"/>
      <c r="K33" s="4"/>
      <c r="L33" s="4"/>
      <c r="M33" s="4"/>
      <c r="N33" s="4"/>
    </row>
    <row r="34" ht="15.75" customHeight="1">
      <c r="A34" s="4">
        <v>78226.0</v>
      </c>
      <c r="B34" s="4" t="s">
        <v>11</v>
      </c>
      <c r="C34" s="2">
        <v>47.0</v>
      </c>
      <c r="I34" s="1"/>
      <c r="J34" s="4"/>
      <c r="K34" s="4"/>
      <c r="L34" s="4"/>
      <c r="M34" s="4"/>
      <c r="N34" s="4"/>
    </row>
    <row r="35" ht="15.75" customHeight="1">
      <c r="A35" s="4">
        <v>106332.0</v>
      </c>
      <c r="B35" s="4" t="s">
        <v>11</v>
      </c>
      <c r="C35" s="2">
        <v>83.0</v>
      </c>
      <c r="I35" s="1"/>
      <c r="J35" s="4"/>
      <c r="K35" s="4"/>
      <c r="L35" s="4"/>
      <c r="M35" s="4"/>
      <c r="N35" s="4"/>
    </row>
    <row r="36" ht="15.75" customHeight="1">
      <c r="A36" s="4">
        <v>106355.0</v>
      </c>
      <c r="B36" s="4" t="s">
        <v>21</v>
      </c>
      <c r="C36" s="2">
        <v>59.0</v>
      </c>
      <c r="I36" s="1"/>
      <c r="J36" s="4"/>
      <c r="K36" s="4"/>
      <c r="L36" s="4"/>
      <c r="M36" s="4"/>
      <c r="N36" s="4"/>
    </row>
    <row r="37" ht="15.75" customHeight="1">
      <c r="A37" s="4">
        <v>130642.0</v>
      </c>
      <c r="B37" s="4" t="s">
        <v>11</v>
      </c>
      <c r="C37" s="2"/>
      <c r="D37" s="2"/>
      <c r="I37" s="1"/>
      <c r="J37" s="4"/>
      <c r="K37" s="4"/>
      <c r="L37" s="4"/>
      <c r="M37" s="4"/>
      <c r="N37" s="4"/>
    </row>
    <row r="38" ht="15.75" customHeight="1">
      <c r="A38" s="4">
        <v>161436.0</v>
      </c>
      <c r="B38" s="4" t="s">
        <v>11</v>
      </c>
      <c r="C38" s="2">
        <v>63.0</v>
      </c>
      <c r="I38" s="1"/>
      <c r="J38" s="4"/>
      <c r="K38" s="4"/>
      <c r="L38" s="4"/>
      <c r="M38" s="4"/>
      <c r="N38" s="4"/>
    </row>
    <row r="39" ht="15.75" customHeight="1">
      <c r="A39" s="4">
        <v>165551.0</v>
      </c>
      <c r="B39" s="4" t="s">
        <v>21</v>
      </c>
      <c r="C39" s="2">
        <v>72.0</v>
      </c>
      <c r="I39" s="1"/>
      <c r="J39" s="4"/>
      <c r="K39" s="4"/>
      <c r="L39" s="4"/>
      <c r="M39" s="4"/>
      <c r="N39" s="4"/>
    </row>
    <row r="40" ht="15.75" customHeight="1">
      <c r="A40" s="1">
        <v>223535.0</v>
      </c>
      <c r="B40" s="1" t="s">
        <v>11</v>
      </c>
      <c r="C40" s="2">
        <v>62.0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ht="15.75" customHeight="1">
      <c r="A41" s="4">
        <v>268733.0</v>
      </c>
      <c r="B41" s="4" t="s">
        <v>11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ht="15.75" customHeight="1">
      <c r="A42" s="4">
        <v>278250.0</v>
      </c>
      <c r="B42" s="4" t="s">
        <v>11</v>
      </c>
      <c r="C42" s="1" t="s">
        <v>17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ht="15.75" customHeight="1">
      <c r="A43" s="4">
        <v>282862.0</v>
      </c>
      <c r="B43" s="4" t="s">
        <v>11</v>
      </c>
      <c r="C43" s="2">
        <v>70.0</v>
      </c>
      <c r="D43" s="1"/>
      <c r="E43" s="1"/>
      <c r="F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ht="15.75" customHeight="1">
      <c r="A44" s="4">
        <v>314908.0</v>
      </c>
      <c r="B44" s="4" t="s">
        <v>11</v>
      </c>
      <c r="C44" s="2">
        <v>81.0</v>
      </c>
      <c r="D44" s="1"/>
      <c r="E44" s="1"/>
      <c r="F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ht="15.75" customHeight="1">
      <c r="A45" s="4">
        <v>315172.0</v>
      </c>
      <c r="B45" s="4" t="s">
        <v>21</v>
      </c>
      <c r="D45" s="1"/>
      <c r="E45" s="1"/>
      <c r="F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ht="15.75" customHeight="1">
      <c r="A46" s="4">
        <v>320078.0</v>
      </c>
      <c r="B46" s="4" t="s">
        <v>11</v>
      </c>
      <c r="C46" s="2">
        <v>68.0</v>
      </c>
      <c r="D46" s="1"/>
      <c r="E46" s="1"/>
      <c r="F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ht="15.75" customHeight="1">
      <c r="A47" s="4">
        <v>323098.0</v>
      </c>
      <c r="B47" s="4" t="s">
        <v>21</v>
      </c>
      <c r="C47" s="2">
        <v>49.0</v>
      </c>
      <c r="D47" s="1"/>
      <c r="E47" s="1"/>
      <c r="F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ht="15.75" customHeight="1">
      <c r="A48" s="4">
        <v>330181.0</v>
      </c>
      <c r="B48" s="4" t="s">
        <v>21</v>
      </c>
      <c r="C48" s="2">
        <v>67.0</v>
      </c>
      <c r="D48" s="1"/>
      <c r="E48" s="1"/>
      <c r="F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ht="15.75" customHeight="1">
      <c r="A49" s="4">
        <v>331383.0</v>
      </c>
      <c r="B49" s="4" t="s">
        <v>11</v>
      </c>
      <c r="C49" s="2">
        <v>69.0</v>
      </c>
      <c r="D49" s="1"/>
      <c r="E49" s="1"/>
      <c r="F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ht="15.75" customHeight="1">
      <c r="A50" s="4">
        <v>333781.0</v>
      </c>
      <c r="B50" s="4" t="s">
        <v>21</v>
      </c>
      <c r="C50" s="2"/>
      <c r="D50" s="2"/>
    </row>
    <row r="51" ht="15.75" customHeight="1">
      <c r="A51" s="4">
        <v>338780.0</v>
      </c>
      <c r="B51" s="4" t="s">
        <v>11</v>
      </c>
      <c r="C51" s="2">
        <v>70.0</v>
      </c>
    </row>
    <row r="52" ht="15.75" customHeight="1">
      <c r="A52" s="4">
        <v>340271.0</v>
      </c>
      <c r="B52" s="4" t="s">
        <v>11</v>
      </c>
      <c r="C52" s="2"/>
      <c r="D52" s="2"/>
    </row>
    <row r="53" ht="15.75" customHeight="1">
      <c r="A53" s="1">
        <v>340430.0</v>
      </c>
      <c r="B53" s="1" t="s">
        <v>11</v>
      </c>
    </row>
    <row r="54" ht="15.75" customHeight="1">
      <c r="A54" s="4">
        <v>343021.0</v>
      </c>
      <c r="B54" s="4" t="s">
        <v>11</v>
      </c>
      <c r="C54" s="2">
        <v>77.0</v>
      </c>
    </row>
    <row r="55" ht="15.75" customHeight="1">
      <c r="A55" s="1">
        <v>344961.0</v>
      </c>
      <c r="B55" s="1" t="s">
        <v>11</v>
      </c>
    </row>
    <row r="56" ht="15.75" customHeight="1">
      <c r="A56" s="4">
        <v>345177.0</v>
      </c>
      <c r="B56" s="4" t="s">
        <v>11</v>
      </c>
    </row>
    <row r="57" ht="15.75" customHeight="1">
      <c r="A57" s="4">
        <v>345858.0</v>
      </c>
      <c r="B57" s="4" t="s">
        <v>11</v>
      </c>
      <c r="C57" s="2">
        <v>69.0</v>
      </c>
    </row>
    <row r="58" ht="15.75" customHeight="1">
      <c r="A58" s="4">
        <v>348953.0</v>
      </c>
      <c r="B58" s="4" t="s">
        <v>11</v>
      </c>
      <c r="C58" s="2"/>
      <c r="D58" s="2"/>
      <c r="J58" s="4">
        <v>22678.0</v>
      </c>
    </row>
    <row r="59" ht="15.75" customHeight="1">
      <c r="A59" s="4">
        <v>350633.0</v>
      </c>
      <c r="B59" s="4" t="s">
        <v>21</v>
      </c>
      <c r="C59" s="2">
        <v>52.0</v>
      </c>
      <c r="D59" s="2"/>
      <c r="J59" s="4">
        <v>78226.0</v>
      </c>
    </row>
    <row r="60" ht="15.75" customHeight="1">
      <c r="A60" s="1">
        <v>351317.0</v>
      </c>
      <c r="B60" s="1" t="s">
        <v>11</v>
      </c>
      <c r="C60" s="2">
        <v>65.0</v>
      </c>
      <c r="D60" s="2"/>
      <c r="J60" s="4">
        <v>106332.0</v>
      </c>
    </row>
    <row r="61" ht="15.75" customHeight="1">
      <c r="A61" s="1">
        <v>352633.0</v>
      </c>
      <c r="B61" s="1" t="s">
        <v>21</v>
      </c>
      <c r="J61" s="4">
        <v>106355.0</v>
      </c>
    </row>
    <row r="62" ht="15.75" customHeight="1">
      <c r="A62" s="1">
        <v>356450.0</v>
      </c>
      <c r="B62" s="1" t="s">
        <v>11</v>
      </c>
      <c r="J62" s="4">
        <v>161436.0</v>
      </c>
    </row>
    <row r="63" ht="15.75" customHeight="1">
      <c r="A63" s="4">
        <v>356759.0</v>
      </c>
      <c r="B63" s="4" t="s">
        <v>21</v>
      </c>
      <c r="J63" s="4">
        <v>165551.0</v>
      </c>
    </row>
    <row r="64" ht="15.75" customHeight="1">
      <c r="A64" s="1">
        <v>356832.0</v>
      </c>
      <c r="B64" s="1" t="s">
        <v>11</v>
      </c>
      <c r="J64" s="1">
        <v>223535.0</v>
      </c>
    </row>
    <row r="65" ht="15.75" customHeight="1">
      <c r="A65" s="4">
        <v>357019.0</v>
      </c>
      <c r="B65" s="4" t="s">
        <v>11</v>
      </c>
      <c r="J65" s="4">
        <v>282862.0</v>
      </c>
    </row>
    <row r="66" ht="15.75" customHeight="1">
      <c r="A66" s="4">
        <v>357736.0</v>
      </c>
      <c r="B66" s="4" t="s">
        <v>21</v>
      </c>
      <c r="C66" s="2"/>
      <c r="D66" s="2"/>
      <c r="J66" s="4">
        <v>314908.0</v>
      </c>
    </row>
    <row r="67" ht="15.75" customHeight="1">
      <c r="A67" s="4">
        <v>359546.0</v>
      </c>
      <c r="B67" s="4" t="s">
        <v>11</v>
      </c>
      <c r="C67" s="2">
        <v>74.0</v>
      </c>
      <c r="J67" s="4">
        <v>320078.0</v>
      </c>
    </row>
    <row r="68" ht="15.75" customHeight="1">
      <c r="A68" s="4">
        <v>359647.0</v>
      </c>
      <c r="B68" s="4" t="s">
        <v>21</v>
      </c>
      <c r="J68" s="4">
        <v>323098.0</v>
      </c>
    </row>
    <row r="69" ht="15.75" customHeight="1">
      <c r="J69" s="4">
        <v>330181.0</v>
      </c>
    </row>
    <row r="70" ht="15.75" customHeight="1">
      <c r="J70" s="4">
        <v>331383.0</v>
      </c>
    </row>
    <row r="71" ht="15.75" customHeight="1">
      <c r="J71" s="4">
        <v>338780.0</v>
      </c>
    </row>
    <row r="72" ht="15.75" customHeight="1">
      <c r="J72" s="4">
        <v>343021.0</v>
      </c>
    </row>
    <row r="73" ht="15.75" customHeight="1">
      <c r="J73" s="4">
        <v>345858.0</v>
      </c>
    </row>
    <row r="74" ht="15.75" customHeight="1">
      <c r="J74" s="4">
        <v>350633.0</v>
      </c>
    </row>
    <row r="75" ht="15.75" customHeight="1">
      <c r="J75" s="1">
        <v>351317.0</v>
      </c>
    </row>
    <row r="76" ht="15.75" customHeight="1">
      <c r="J76" s="4">
        <v>359546.0</v>
      </c>
    </row>
    <row r="77" ht="15.75" customHeight="1"/>
    <row r="78" ht="15.75" customHeight="1"/>
    <row r="79" ht="15.75" customHeight="1"/>
    <row r="80" ht="15.75" customHeight="1">
      <c r="A80" s="1" t="s">
        <v>39</v>
      </c>
      <c r="B80" s="1"/>
      <c r="C80" s="1"/>
      <c r="D80" s="1"/>
      <c r="E80" s="1"/>
      <c r="F80" s="1"/>
      <c r="G80" s="1"/>
      <c r="H80" s="1"/>
    </row>
    <row r="81" ht="15.75" customHeight="1">
      <c r="A81" s="2">
        <v>101801.0</v>
      </c>
      <c r="B81" s="1" t="s">
        <v>21</v>
      </c>
      <c r="C81" s="2">
        <v>49.0</v>
      </c>
      <c r="D81" s="1" t="s">
        <v>12</v>
      </c>
      <c r="E81" s="2">
        <v>11.9</v>
      </c>
      <c r="F81" s="1" t="s">
        <v>13</v>
      </c>
      <c r="G81" s="2">
        <v>0.8</v>
      </c>
      <c r="H81" s="1" t="s">
        <v>12</v>
      </c>
    </row>
    <row r="82" ht="15.75" customHeight="1">
      <c r="A82" s="2">
        <v>110101.0</v>
      </c>
      <c r="B82" s="1" t="s">
        <v>21</v>
      </c>
      <c r="C82" s="2">
        <v>55.0</v>
      </c>
      <c r="D82" s="1" t="s">
        <v>13</v>
      </c>
      <c r="E82" s="2">
        <v>13.9</v>
      </c>
      <c r="F82" s="1" t="s">
        <v>13</v>
      </c>
      <c r="G82" s="2">
        <v>1.2</v>
      </c>
      <c r="H82" s="1" t="s">
        <v>12</v>
      </c>
    </row>
    <row r="83" ht="15.75" customHeight="1">
      <c r="A83" s="2">
        <v>110102.0</v>
      </c>
      <c r="B83" s="1" t="s">
        <v>11</v>
      </c>
      <c r="C83" s="2">
        <v>52.0</v>
      </c>
      <c r="D83" s="1" t="s">
        <v>13</v>
      </c>
      <c r="E83" s="2">
        <v>15.4</v>
      </c>
      <c r="F83" s="1" t="s">
        <v>13</v>
      </c>
      <c r="G83" s="2">
        <v>0.6</v>
      </c>
      <c r="H83" s="1" t="s">
        <v>12</v>
      </c>
    </row>
    <row r="84" ht="15.75" customHeight="1">
      <c r="A84" s="2">
        <v>110103.0</v>
      </c>
      <c r="B84" s="1" t="s">
        <v>11</v>
      </c>
      <c r="C84" s="2">
        <v>42.0</v>
      </c>
      <c r="D84" s="1" t="s">
        <v>13</v>
      </c>
      <c r="E84" s="2">
        <v>14.9</v>
      </c>
      <c r="F84" s="1" t="s">
        <v>13</v>
      </c>
      <c r="G84" s="2">
        <v>0.6</v>
      </c>
      <c r="H84" s="5" t="s">
        <v>12</v>
      </c>
    </row>
    <row r="85" ht="15.75" customHeight="1">
      <c r="A85" s="2">
        <v>110104.0</v>
      </c>
      <c r="B85" s="1" t="s">
        <v>11</v>
      </c>
      <c r="C85" s="2">
        <v>58.0</v>
      </c>
      <c r="D85" s="1" t="s">
        <v>13</v>
      </c>
      <c r="E85" s="2">
        <v>16.8</v>
      </c>
      <c r="F85" s="1" t="s">
        <v>13</v>
      </c>
      <c r="G85" s="2">
        <v>0.8</v>
      </c>
      <c r="H85" s="1" t="s">
        <v>12</v>
      </c>
    </row>
    <row r="86" ht="15.75" customHeight="1">
      <c r="A86" s="2">
        <v>110105.0</v>
      </c>
      <c r="B86" s="1" t="s">
        <v>11</v>
      </c>
      <c r="C86" s="2">
        <v>51.0</v>
      </c>
      <c r="D86" s="1" t="s">
        <v>13</v>
      </c>
      <c r="E86" s="2">
        <v>15.4</v>
      </c>
      <c r="F86" s="1" t="s">
        <v>13</v>
      </c>
      <c r="G86" s="2">
        <v>0.6</v>
      </c>
      <c r="H86" s="1" t="s">
        <v>12</v>
      </c>
    </row>
    <row r="87" ht="15.75" customHeight="1">
      <c r="A87" s="2">
        <v>112201.0</v>
      </c>
      <c r="B87" s="1" t="s">
        <v>21</v>
      </c>
      <c r="C87" s="2">
        <v>19.0</v>
      </c>
      <c r="D87" s="1" t="s">
        <v>13</v>
      </c>
      <c r="E87" s="2">
        <v>13.9</v>
      </c>
      <c r="F87" s="1" t="s">
        <v>13</v>
      </c>
      <c r="G87" s="2">
        <v>0.7</v>
      </c>
      <c r="H87" s="1" t="s">
        <v>12</v>
      </c>
    </row>
    <row r="88" ht="15.75" customHeight="1">
      <c r="A88" s="2">
        <v>112202.0</v>
      </c>
      <c r="B88" s="1" t="s">
        <v>11</v>
      </c>
      <c r="C88" s="2">
        <v>25.0</v>
      </c>
      <c r="D88" s="1" t="s">
        <v>13</v>
      </c>
      <c r="E88" s="2">
        <v>15.2</v>
      </c>
      <c r="F88" s="1" t="s">
        <v>13</v>
      </c>
      <c r="G88" s="2">
        <v>1.1</v>
      </c>
      <c r="H88" s="1" t="s">
        <v>12</v>
      </c>
    </row>
    <row r="89" ht="15.75" customHeight="1">
      <c r="A89" s="2">
        <v>112203.0</v>
      </c>
      <c r="B89" s="1" t="s">
        <v>11</v>
      </c>
      <c r="C89" s="2">
        <v>27.0</v>
      </c>
      <c r="D89" s="1" t="s">
        <v>13</v>
      </c>
      <c r="E89" s="2">
        <v>15.4</v>
      </c>
      <c r="F89" s="1" t="s">
        <v>13</v>
      </c>
      <c r="G89" s="2">
        <v>0.8</v>
      </c>
      <c r="H89" s="1" t="s">
        <v>12</v>
      </c>
    </row>
    <row r="90" ht="15.75" customHeight="1">
      <c r="A90" s="2">
        <v>112901.0</v>
      </c>
      <c r="B90" s="1" t="s">
        <v>40</v>
      </c>
      <c r="C90" s="1" t="s">
        <v>41</v>
      </c>
      <c r="D90" s="1"/>
      <c r="E90" s="1"/>
      <c r="F90" s="1"/>
      <c r="G90" s="1"/>
      <c r="H90" s="1" t="s">
        <v>12</v>
      </c>
    </row>
    <row r="91" ht="15.75" customHeight="1">
      <c r="A91" s="2">
        <v>112902.0</v>
      </c>
      <c r="B91" s="1" t="s">
        <v>42</v>
      </c>
      <c r="C91" s="1" t="s">
        <v>43</v>
      </c>
      <c r="D91" s="1"/>
      <c r="E91" s="1"/>
      <c r="F91" s="1"/>
      <c r="G91" s="1"/>
      <c r="H91" s="1" t="s">
        <v>12</v>
      </c>
    </row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L6:M6"/>
    <mergeCell ref="K26:L26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54" width="7.38"/>
    <col customWidth="1" min="55" max="55" width="5.13"/>
    <col customWidth="1" min="56" max="73" width="7.38"/>
    <col customWidth="1" min="74" max="74" width="12.13"/>
    <col customWidth="1" min="75" max="76" width="7.38"/>
  </cols>
  <sheetData>
    <row r="1" ht="15.75" customHeight="1">
      <c r="A1" s="4" t="s">
        <v>44</v>
      </c>
      <c r="B1" s="4" t="s">
        <v>45</v>
      </c>
      <c r="C1" s="4" t="s">
        <v>46</v>
      </c>
      <c r="D1" s="4" t="s">
        <v>47</v>
      </c>
      <c r="F1" s="4" t="s">
        <v>48</v>
      </c>
      <c r="H1" s="4" t="s">
        <v>49</v>
      </c>
      <c r="J1" s="4" t="s">
        <v>50</v>
      </c>
      <c r="L1" s="4" t="s">
        <v>51</v>
      </c>
      <c r="N1" s="4" t="s">
        <v>52</v>
      </c>
      <c r="P1" s="4" t="s">
        <v>53</v>
      </c>
      <c r="R1" s="4" t="s">
        <v>54</v>
      </c>
      <c r="T1" s="4" t="s">
        <v>55</v>
      </c>
      <c r="V1" s="4" t="s">
        <v>56</v>
      </c>
      <c r="X1" s="4" t="s">
        <v>57</v>
      </c>
      <c r="Z1" s="4" t="s">
        <v>58</v>
      </c>
      <c r="AB1" s="4" t="s">
        <v>59</v>
      </c>
      <c r="AD1" s="4" t="s">
        <v>60</v>
      </c>
      <c r="AF1" s="4" t="s">
        <v>61</v>
      </c>
      <c r="AH1" s="4" t="s">
        <v>62</v>
      </c>
      <c r="AJ1" s="4" t="s">
        <v>63</v>
      </c>
      <c r="AL1" s="4" t="s">
        <v>64</v>
      </c>
      <c r="AN1" s="4" t="s">
        <v>65</v>
      </c>
      <c r="AP1" s="4" t="s">
        <v>66</v>
      </c>
      <c r="AR1" s="4" t="s">
        <v>67</v>
      </c>
      <c r="AT1" s="4" t="s">
        <v>68</v>
      </c>
      <c r="AV1" s="4" t="s">
        <v>69</v>
      </c>
      <c r="AX1" s="4" t="s">
        <v>70</v>
      </c>
      <c r="AZ1" s="4" t="s">
        <v>71</v>
      </c>
      <c r="BB1" s="4" t="s">
        <v>72</v>
      </c>
      <c r="BD1" s="4" t="s">
        <v>73</v>
      </c>
      <c r="BF1" s="4" t="s">
        <v>74</v>
      </c>
      <c r="BH1" s="4" t="s">
        <v>75</v>
      </c>
      <c r="BJ1" s="4" t="s">
        <v>76</v>
      </c>
      <c r="BL1" s="4" t="s">
        <v>77</v>
      </c>
      <c r="BN1" s="4" t="s">
        <v>78</v>
      </c>
      <c r="BP1" s="4" t="s">
        <v>79</v>
      </c>
      <c r="BR1" s="4" t="s">
        <v>80</v>
      </c>
      <c r="BT1" s="4" t="s">
        <v>81</v>
      </c>
      <c r="BV1" s="4" t="s">
        <v>82</v>
      </c>
      <c r="BW1" s="4" t="s">
        <v>83</v>
      </c>
      <c r="BX1" s="4" t="s">
        <v>84</v>
      </c>
    </row>
    <row r="2" ht="15.75" customHeight="1">
      <c r="A2" s="4" t="s">
        <v>85</v>
      </c>
      <c r="BX2" s="4"/>
    </row>
    <row r="3" ht="15.75" customHeight="1">
      <c r="A3" s="4">
        <v>6143.0</v>
      </c>
      <c r="B3" s="4" t="s">
        <v>11</v>
      </c>
      <c r="C3" s="4">
        <v>63.0</v>
      </c>
      <c r="D3" s="4">
        <v>7.18</v>
      </c>
      <c r="E3" s="4" t="str">
        <f t="array" ref="E3">_xludf.IFS(D3&gt;10, 1, D3&lt;4, 2, TRUE, 0)</f>
        <v>#NAME?</v>
      </c>
      <c r="F3" s="4">
        <v>3.58</v>
      </c>
      <c r="G3" s="4" t="str">
        <f t="array" ref="G3">_xludf.IFS(F3&gt;6.2, 1, F3&lt;3.7, 2, TRUE, 0)</f>
        <v>#NAME?</v>
      </c>
      <c r="H3" s="4">
        <v>10.4</v>
      </c>
      <c r="I3" s="4" t="str">
        <f t="array" ref="I3">_xludf.IFS(H3&gt;18, 1, H3&lt;13, 2, TRUE, 0)</f>
        <v>#NAME?</v>
      </c>
      <c r="J3" s="4">
        <v>29.5</v>
      </c>
      <c r="K3" s="4" t="str">
        <f t="array" ref="K3">_xludf.IFS(J3&gt;55, 1, J3&lt;34, 2, TRUE, 0)</f>
        <v>#NAME?</v>
      </c>
      <c r="L3" s="4">
        <v>82.4</v>
      </c>
      <c r="M3" s="4" t="str">
        <f t="array" ref="M3">_xludf.IFS(L3&gt;100, 1, L3&lt;80, 2, TRUE, 0)</f>
        <v>#NAME?</v>
      </c>
      <c r="N3" s="4">
        <v>29.1</v>
      </c>
      <c r="O3" s="4" t="str">
        <f t="array" ref="O3">_xludf.IFS(N3&gt;32, 1, N3&lt;26, 2, TRUE, 0)</f>
        <v>#NAME?</v>
      </c>
      <c r="P3" s="4">
        <v>35.3</v>
      </c>
      <c r="Q3" s="4" t="str">
        <f t="array" ref="Q3">_xludf.IFS(P3&gt;37, 1, P3&lt;31, 2, TRUE, 0)</f>
        <v>#NAME?</v>
      </c>
      <c r="R3" s="4">
        <v>135.0</v>
      </c>
      <c r="S3" s="4" t="str">
        <f t="array" ref="S3">_xludf.IFS(R3&gt;400, 1, R3&lt;138, 2, TRUE, 0)</f>
        <v>#NAME?</v>
      </c>
      <c r="T3" s="4">
        <v>13.2</v>
      </c>
      <c r="U3" s="4" t="str">
        <f t="array" ref="U3">_xludf.IFS(T3&gt;15, 1, T3&lt;11, 2, TRUE, 0)</f>
        <v>#NAME?</v>
      </c>
      <c r="V3" s="4">
        <v>51.4</v>
      </c>
      <c r="W3" s="4" t="str">
        <f t="array" ref="W3">_xludf.IFS(V3&gt;78, 1, V3&lt;45, 2, TRUE, 0)</f>
        <v>#NAME?</v>
      </c>
      <c r="X3" s="4">
        <v>10.4</v>
      </c>
      <c r="Y3" s="4" t="str">
        <f t="array" ref="Y3">_xludf.IFS(X3&gt;45, 1, X3&lt;23, 2, TRUE, 0)</f>
        <v>#NAME?</v>
      </c>
      <c r="Z3" s="4">
        <v>9.1</v>
      </c>
      <c r="AA3" s="4" t="str">
        <f t="array" ref="AA3">_xludf.IFS(Z3&gt;10, 1, Z3&lt;2, 2, TRUE, 0)</f>
        <v>#NAME?</v>
      </c>
      <c r="AB3" s="4">
        <v>28.7</v>
      </c>
      <c r="AC3" s="4" t="str">
        <f t="array" ref="AC3">_xludf.IFS(AB3&gt;6, 1, AB3&lt;0, 2, TRUE, 0)</f>
        <v>#NAME?</v>
      </c>
      <c r="AD3" s="4">
        <v>0.4</v>
      </c>
      <c r="AE3" s="4" t="str">
        <f t="array" ref="AE3">_xludf.IFS(AD3&gt;2, 1, AD3&lt;0, 2, TRUE, 0)</f>
        <v>#NAME?</v>
      </c>
      <c r="AF3" s="4">
        <v>131.0</v>
      </c>
      <c r="AG3" s="4" t="str">
        <f t="array" ref="AG3">_xludf.IFS(AF3&gt;100, 1, AF3&lt;70, 2, TRUE, 0)</f>
        <v>#NAME?</v>
      </c>
      <c r="AH3" s="4">
        <v>66.3</v>
      </c>
      <c r="AI3" s="4" t="str">
        <f t="array" ref="AI3">_xludf.IFS(AH3&gt;20, 1, AH3&lt;8, 2, TRUE, 0)</f>
        <v>#NAME?</v>
      </c>
      <c r="AJ3" s="4">
        <v>9.1</v>
      </c>
      <c r="AK3" s="4" t="str">
        <f t="array" ref="AK3">_xludf.IFS(AJ3&gt;1.3, 1, AJ3&lt;0.7, 2, TRUE, 0)</f>
        <v>#NAME?</v>
      </c>
      <c r="AL3" s="4">
        <v>15.0</v>
      </c>
      <c r="AM3" s="4" t="str">
        <f t="array" ref="AM3">_xludf.IFS(AL3&gt;39, 1, AL3&lt;13, 2, TRUE, 0)</f>
        <v>#NAME?</v>
      </c>
      <c r="AN3" s="4">
        <v>13.0</v>
      </c>
      <c r="AO3" s="4" t="str">
        <f t="array" ref="AO3">_xludf.IFS(AN3&gt;52, 1, AN3&lt;7, 2, TRUE, 0)</f>
        <v>#NAME?</v>
      </c>
      <c r="AP3" s="4" t="s">
        <v>17</v>
      </c>
      <c r="AR3" s="4" t="s">
        <v>17</v>
      </c>
      <c r="AT3" s="4" t="s">
        <v>17</v>
      </c>
      <c r="AV3" s="4">
        <v>11.2</v>
      </c>
      <c r="AW3" s="4" t="str">
        <f t="array" ref="AW3">_xludf.IFS(AV3&gt;10.2, 1, AV3&lt;8.8, 2, TRUE, 0)</f>
        <v>#NAME?</v>
      </c>
      <c r="AX3" s="4">
        <v>4.8</v>
      </c>
      <c r="AY3" s="4" t="str">
        <f t="array" ref="AY3">_xludf.IFS(AX3&gt;5.1, 1, AX3&lt;2.4, 2, TRUE, 0)</f>
        <v>#NAME?</v>
      </c>
      <c r="AZ3" s="4">
        <v>132.0</v>
      </c>
      <c r="BA3" s="4" t="str">
        <f t="array" ref="BA3">_xludf.IFS(AZ3&gt;146, 1, AZ3&lt;136, 2, TRUE, 0)</f>
        <v>#NAME?</v>
      </c>
      <c r="BB3" s="4">
        <v>4.5</v>
      </c>
      <c r="BC3" s="4" t="str">
        <f t="array" ref="BC3">_xludf.IFS(BB3&gt;5.1, 1, BB3&lt;3.5, 2, TRUE, 0)</f>
        <v>#NAME?</v>
      </c>
      <c r="BD3" s="4">
        <v>6.9</v>
      </c>
      <c r="BE3" s="4" t="str">
        <f t="array" ref="BE3">_xludf.IFS(BD3&gt;8.7, 1, BD3&lt;6.6, 2, TRUE, 0)</f>
        <v>#NAME?</v>
      </c>
      <c r="BF3" s="4">
        <v>4.0</v>
      </c>
      <c r="BG3" s="4" t="str">
        <f t="array" ref="BG3">_xludf.IFS(BF3&gt;5.2, 1, BF3&lt;3.5, 2, TRUE, 0)</f>
        <v>#NAME?</v>
      </c>
      <c r="BH3" s="4">
        <v>2.9</v>
      </c>
      <c r="BI3" s="4" t="str">
        <f t="array" ref="BI3">_xludf.IFS(BH3&gt;3.5, 1, BH3&lt;1.5, 2, TRUE, 0)</f>
        <v>#NAME?</v>
      </c>
      <c r="BJ3" s="4">
        <v>130.0</v>
      </c>
      <c r="BK3" s="4" t="str">
        <f t="array" ref="BK3">_xludf.IFS(BJ3&gt;129, 1, BJ3&lt;40, 2, TRUE, 0)</f>
        <v>#NAME?</v>
      </c>
      <c r="BL3" s="4" t="s">
        <v>17</v>
      </c>
      <c r="BN3" s="4" t="s">
        <v>17</v>
      </c>
      <c r="BP3" s="4" t="s">
        <v>17</v>
      </c>
      <c r="BR3" s="4" t="s">
        <v>17</v>
      </c>
      <c r="BT3" s="4" t="s">
        <v>17</v>
      </c>
      <c r="BV3" s="4" t="s">
        <v>17</v>
      </c>
      <c r="BW3" s="4" t="s">
        <v>17</v>
      </c>
      <c r="BX3" s="4" t="s">
        <v>17</v>
      </c>
    </row>
    <row r="4" ht="15.75" customHeight="1">
      <c r="A4" s="4">
        <v>22678.0</v>
      </c>
      <c r="B4" s="4" t="s">
        <v>11</v>
      </c>
      <c r="C4" s="4">
        <v>77.0</v>
      </c>
      <c r="D4" s="4">
        <v>4.82</v>
      </c>
      <c r="E4" s="4" t="str">
        <f t="array" ref="E4">_xludf.IFS(D4&gt;10, 1, D4&lt;4, 2, TRUE, 0)</f>
        <v>#NAME?</v>
      </c>
      <c r="F4" s="4">
        <v>3.24</v>
      </c>
      <c r="G4" s="4" t="str">
        <f t="array" ref="G4">_xludf.IFS(F4&gt;6.2, 1, F4&lt;3.7, 2, TRUE, 0)</f>
        <v>#NAME?</v>
      </c>
      <c r="H4" s="4">
        <v>10.9</v>
      </c>
      <c r="I4" s="4" t="str">
        <f t="array" ref="I4">_xludf.IFS(H4&gt;18, 1, H4&lt;13, 2, TRUE, 0)</f>
        <v>#NAME?</v>
      </c>
      <c r="J4" s="4">
        <v>30.7</v>
      </c>
      <c r="K4" s="4" t="str">
        <f t="array" ref="K4">_xludf.IFS(J4&gt;55, 1, J4&lt;34, 2, TRUE, 0)</f>
        <v>#NAME?</v>
      </c>
      <c r="L4" s="4">
        <v>94.8</v>
      </c>
      <c r="M4" s="4" t="str">
        <f t="array" ref="M4">_xludf.IFS(L4&gt;100, 1, L4&lt;80, 2, TRUE, 0)</f>
        <v>#NAME?</v>
      </c>
      <c r="N4" s="4">
        <v>33.6</v>
      </c>
      <c r="O4" s="4" t="str">
        <f t="array" ref="O4">_xludf.IFS(N4&gt;32, 1, N4&lt;26, 2, TRUE, 0)</f>
        <v>#NAME?</v>
      </c>
      <c r="P4" s="4">
        <v>35.5</v>
      </c>
      <c r="Q4" s="4" t="str">
        <f t="array" ref="Q4">_xludf.IFS(P4&gt;37, 1, P4&lt;31, 2, TRUE, 0)</f>
        <v>#NAME?</v>
      </c>
      <c r="R4" s="4">
        <v>127.0</v>
      </c>
      <c r="S4" s="4" t="str">
        <f t="array" ref="S4">_xludf.IFS(R4&gt;400, 1, R4&lt;138, 2, TRUE, 0)</f>
        <v>#NAME?</v>
      </c>
      <c r="T4" s="4">
        <v>14.9</v>
      </c>
      <c r="U4" s="4" t="str">
        <f t="array" ref="U4">_xludf.IFS(T4&gt;15, 1, T4&lt;11, 2, TRUE, 0)</f>
        <v>#NAME?</v>
      </c>
      <c r="V4" s="4">
        <v>76.2</v>
      </c>
      <c r="W4" s="4" t="str">
        <f t="array" ref="W4">_xludf.IFS(V4&gt;78, 1, V4&lt;45, 2, TRUE, 0)</f>
        <v>#NAME?</v>
      </c>
      <c r="X4" s="4">
        <v>16.0</v>
      </c>
      <c r="Y4" s="4" t="str">
        <f t="array" ref="Y4">_xludf.IFS(X4&gt;45, 1, X4&lt;23, 2, TRUE, 0)</f>
        <v>#NAME?</v>
      </c>
      <c r="Z4" s="4">
        <v>6.6</v>
      </c>
      <c r="AA4" s="4" t="str">
        <f t="array" ref="AA4">_xludf.IFS(Z4&gt;10, 1, Z4&lt;2, 2, TRUE, 0)</f>
        <v>#NAME?</v>
      </c>
      <c r="AB4" s="4">
        <v>0.6</v>
      </c>
      <c r="AC4" s="4" t="str">
        <f t="array" ref="AC4">_xludf.IFS(AB4&gt;6, 1, AB4&lt;0, 2, TRUE, 0)</f>
        <v>#NAME?</v>
      </c>
      <c r="AD4" s="4">
        <v>0.6</v>
      </c>
      <c r="AE4" s="4" t="str">
        <f t="array" ref="AE4">_xludf.IFS(AD4&gt;2, 1, AD4&lt;0, 2, TRUE, 0)</f>
        <v>#NAME?</v>
      </c>
      <c r="AF4" s="4">
        <v>109.0</v>
      </c>
      <c r="AG4" s="4" t="str">
        <f t="array" ref="AG4">_xludf.IFS(AF4&gt;100, 1, AF4&lt;70, 2, TRUE, 0)</f>
        <v>#NAME?</v>
      </c>
      <c r="AH4" s="4">
        <v>79.9</v>
      </c>
      <c r="AI4" s="4" t="str">
        <f t="array" ref="AI4">_xludf.IFS(AH4&gt;20, 1, AH4&lt;8, 2, TRUE, 0)</f>
        <v>#NAME?</v>
      </c>
      <c r="AJ4" s="4">
        <v>10.0</v>
      </c>
      <c r="AK4" s="4" t="str">
        <f t="array" ref="AK4">_xludf.IFS(AJ4&gt;1.3, 1, AJ4&lt;0.7, 2, TRUE, 0)</f>
        <v>#NAME?</v>
      </c>
      <c r="AL4" s="4">
        <v>64.0</v>
      </c>
      <c r="AM4" s="4" t="str">
        <f t="array" ref="AM4">_xludf.IFS(AL4&gt;39, 1, AL4&lt;13, 2, TRUE, 0)</f>
        <v>#NAME?</v>
      </c>
      <c r="AN4" s="4">
        <v>46.0</v>
      </c>
      <c r="AO4" s="4" t="str">
        <f t="array" ref="AO4">_xludf.IFS(AN4&gt;52, 1, AN4&lt;7, 2, TRUE, 0)</f>
        <v>#NAME?</v>
      </c>
      <c r="AP4" s="4" t="s">
        <v>17</v>
      </c>
      <c r="AR4" s="4" t="s">
        <v>17</v>
      </c>
      <c r="AT4" s="4" t="s">
        <v>17</v>
      </c>
      <c r="AV4" s="4">
        <v>8.8</v>
      </c>
      <c r="AW4" s="4" t="str">
        <f t="array" ref="AW4">_xludf.IFS(AV4&gt;10.2, 1, AV4&lt;8.8, 2, TRUE, 0)</f>
        <v>#NAME?</v>
      </c>
      <c r="AX4" s="4">
        <v>6.9</v>
      </c>
      <c r="AY4" s="4" t="str">
        <f t="array" ref="AY4">_xludf.IFS(AX4&gt;5.1, 1, AX4&lt;2.4, 2, TRUE, 0)</f>
        <v>#NAME?</v>
      </c>
      <c r="AZ4" s="4">
        <v>135.0</v>
      </c>
      <c r="BA4" s="4" t="str">
        <f t="array" ref="BA4">_xludf.IFS(AZ4&gt;146, 1, AZ4&lt;136, 2, TRUE, 0)</f>
        <v>#NAME?</v>
      </c>
      <c r="BB4" s="4">
        <v>4.7</v>
      </c>
      <c r="BC4" s="4" t="str">
        <f t="array" ref="BC4">_xludf.IFS(BB4&gt;5.1, 1, BB4&lt;3.5, 2, TRUE, 0)</f>
        <v>#NAME?</v>
      </c>
      <c r="BD4" s="4">
        <v>6.7</v>
      </c>
      <c r="BE4" s="4" t="str">
        <f t="array" ref="BE4">_xludf.IFS(BD4&gt;8.7, 1, BD4&lt;6.6, 2, TRUE, 0)</f>
        <v>#NAME?</v>
      </c>
      <c r="BF4" s="4">
        <v>4.2</v>
      </c>
      <c r="BG4" s="4" t="str">
        <f t="array" ref="BG4">_xludf.IFS(BF4&gt;5.2, 1, BF4&lt;3.5, 2, TRUE, 0)</f>
        <v>#NAME?</v>
      </c>
      <c r="BH4" s="4">
        <v>2.5</v>
      </c>
      <c r="BI4" s="4" t="str">
        <f t="array" ref="BI4">_xludf.IFS(BH4&gt;3.5, 1, BH4&lt;1.5, 2, TRUE, 0)</f>
        <v>#NAME?</v>
      </c>
      <c r="BJ4" s="4">
        <v>31.0</v>
      </c>
      <c r="BK4" s="4" t="str">
        <f t="array" ref="BK4">_xludf.IFS(BJ4&gt;129, 1, BJ4&lt;40, 2, TRUE, 0)</f>
        <v>#NAME?</v>
      </c>
      <c r="BL4" s="4" t="s">
        <v>17</v>
      </c>
      <c r="BN4" s="4" t="s">
        <v>17</v>
      </c>
      <c r="BP4" s="4" t="s">
        <v>17</v>
      </c>
      <c r="BR4" s="4" t="s">
        <v>17</v>
      </c>
      <c r="BT4" s="4" t="s">
        <v>17</v>
      </c>
      <c r="BV4" s="4" t="s">
        <v>17</v>
      </c>
      <c r="BW4" s="4" t="s">
        <v>17</v>
      </c>
      <c r="BX4" s="4" t="s">
        <v>17</v>
      </c>
    </row>
    <row r="5" ht="15.75" customHeight="1">
      <c r="A5" s="4">
        <v>78226.0</v>
      </c>
      <c r="B5" s="4" t="s">
        <v>11</v>
      </c>
      <c r="C5" s="4">
        <v>47.0</v>
      </c>
      <c r="D5" s="4">
        <v>4.72</v>
      </c>
      <c r="E5" s="4" t="str">
        <f t="array" ref="E5">_xludf.IFS(D5&gt;10, 1, D5&lt;4, 2, TRUE, 0)</f>
        <v>#NAME?</v>
      </c>
      <c r="F5" s="4">
        <v>3.52</v>
      </c>
      <c r="G5" s="4" t="str">
        <f t="array" ref="G5">_xludf.IFS(F5&gt;6.2, 1, F5&lt;3.7, 2, TRUE, 0)</f>
        <v>#NAME?</v>
      </c>
      <c r="H5" s="4">
        <v>11.2</v>
      </c>
      <c r="I5" s="4" t="str">
        <f t="array" ref="I5">_xludf.IFS(H5&gt;18, 1, H5&lt;13, 2, TRUE, 0)</f>
        <v>#NAME?</v>
      </c>
      <c r="J5" s="4">
        <v>32.8</v>
      </c>
      <c r="K5" s="4" t="str">
        <f t="array" ref="K5">_xludf.IFS(J5&gt;55, 1, J5&lt;34, 2, TRUE, 0)</f>
        <v>#NAME?</v>
      </c>
      <c r="L5" s="4">
        <v>93.2</v>
      </c>
      <c r="M5" s="4" t="str">
        <f t="array" ref="M5">_xludf.IFS(L5&gt;100, 1, L5&lt;80, 2, TRUE, 0)</f>
        <v>#NAME?</v>
      </c>
      <c r="N5" s="4">
        <v>31.8</v>
      </c>
      <c r="O5" s="4" t="str">
        <f t="array" ref="O5">_xludf.IFS(N5&gt;32, 1, N5&lt;26, 2, TRUE, 0)</f>
        <v>#NAME?</v>
      </c>
      <c r="P5" s="4">
        <v>34.1</v>
      </c>
      <c r="Q5" s="4" t="str">
        <f t="array" ref="Q5">_xludf.IFS(P5&gt;37, 1, P5&lt;31, 2, TRUE, 0)</f>
        <v>#NAME?</v>
      </c>
      <c r="R5" s="4">
        <v>133.0</v>
      </c>
      <c r="S5" s="4" t="str">
        <f t="array" ref="S5">_xludf.IFS(R5&gt;400, 1, R5&lt;138, 2, TRUE, 0)</f>
        <v>#NAME?</v>
      </c>
      <c r="T5" s="4">
        <v>13.9</v>
      </c>
      <c r="U5" s="4" t="str">
        <f t="array" ref="U5">_xludf.IFS(T5&gt;15, 1, T5&lt;11, 2, TRUE, 0)</f>
        <v>#NAME?</v>
      </c>
      <c r="V5" s="4">
        <v>58.5</v>
      </c>
      <c r="W5" s="4" t="str">
        <f t="array" ref="W5">_xludf.IFS(V5&gt;78, 1, V5&lt;45, 2, TRUE, 0)</f>
        <v>#NAME?</v>
      </c>
      <c r="X5" s="4">
        <v>29.4</v>
      </c>
      <c r="Y5" s="4" t="str">
        <f t="array" ref="Y5">_xludf.IFS(X5&gt;45, 1, X5&lt;23, 2, TRUE, 0)</f>
        <v>#NAME?</v>
      </c>
      <c r="Z5" s="4">
        <v>8.7</v>
      </c>
      <c r="AA5" s="4" t="str">
        <f t="array" ref="AA5">_xludf.IFS(Z5&gt;10, 1, Z5&lt;2, 2, TRUE, 0)</f>
        <v>#NAME?</v>
      </c>
      <c r="AB5" s="4">
        <v>3.0</v>
      </c>
      <c r="AC5" s="4" t="str">
        <f t="array" ref="AC5">_xludf.IFS(AB5&gt;6, 1, AB5&lt;0, 2, TRUE, 0)</f>
        <v>#NAME?</v>
      </c>
      <c r="AD5" s="4">
        <v>0.4</v>
      </c>
      <c r="AE5" s="4" t="str">
        <f t="array" ref="AE5">_xludf.IFS(AD5&gt;2, 1, AD5&lt;0, 2, TRUE, 0)</f>
        <v>#NAME?</v>
      </c>
      <c r="AF5" s="4">
        <v>138.0</v>
      </c>
      <c r="AG5" s="4" t="str">
        <f t="array" ref="AG5">_xludf.IFS(AF5&gt;100, 1, AF5&lt;70, 2, TRUE, 0)</f>
        <v>#NAME?</v>
      </c>
      <c r="AH5" s="4">
        <v>75.9</v>
      </c>
      <c r="AI5" s="4" t="str">
        <f t="array" ref="AI5">_xludf.IFS(AH5&gt;20, 1, AH5&lt;8, 2, TRUE, 0)</f>
        <v>#NAME?</v>
      </c>
      <c r="AJ5" s="4">
        <v>10.3</v>
      </c>
      <c r="AK5" s="4" t="str">
        <f t="array" ref="AK5">_xludf.IFS(AJ5&gt;1.3, 1, AJ5&lt;0.7, 2, TRUE, 0)</f>
        <v>#NAME?</v>
      </c>
      <c r="AL5" s="4">
        <v>15.0</v>
      </c>
      <c r="AM5" s="4" t="str">
        <f t="array" ref="AM5">_xludf.IFS(AL5&gt;39, 1, AL5&lt;13, 2, TRUE, 0)</f>
        <v>#NAME?</v>
      </c>
      <c r="AN5" s="4">
        <v>7.0</v>
      </c>
      <c r="AO5" s="4" t="str">
        <f t="array" ref="AO5">_xludf.IFS(AN5&gt;52, 1, AN5&lt;7, 2, TRUE, 0)</f>
        <v>#NAME?</v>
      </c>
      <c r="AP5" s="4" t="s">
        <v>17</v>
      </c>
      <c r="AR5" s="4" t="s">
        <v>17</v>
      </c>
      <c r="AT5" s="4" t="s">
        <v>17</v>
      </c>
      <c r="AV5" s="4">
        <v>8.4</v>
      </c>
      <c r="AW5" s="4" t="str">
        <f t="array" ref="AW5">_xludf.IFS(AV5&gt;10.2, 1, AV5&lt;8.8, 2, TRUE, 0)</f>
        <v>#NAME?</v>
      </c>
      <c r="AX5" s="4">
        <v>4.6</v>
      </c>
      <c r="AY5" s="4" t="str">
        <f t="array" ref="AY5">_xludf.IFS(AX5&gt;5.1, 1, AX5&lt;2.4, 2, TRUE, 0)</f>
        <v>#NAME?</v>
      </c>
      <c r="AZ5" s="4">
        <v>136.0</v>
      </c>
      <c r="BA5" s="4" t="str">
        <f t="array" ref="BA5">_xludf.IFS(AZ5&gt;146, 1, AZ5&lt;136, 2, TRUE, 0)</f>
        <v>#NAME?</v>
      </c>
      <c r="BB5" s="4">
        <v>3.8</v>
      </c>
      <c r="BC5" s="4" t="str">
        <f t="array" ref="BC5">_xludf.IFS(BB5&gt;5.1, 1, BB5&lt;3.5, 2, TRUE, 0)</f>
        <v>#NAME?</v>
      </c>
      <c r="BD5" s="4">
        <v>6.1</v>
      </c>
      <c r="BE5" s="4" t="str">
        <f t="array" ref="BE5">_xludf.IFS(BD5&gt;8.7, 1, BD5&lt;6.6, 2, TRUE, 0)</f>
        <v>#NAME?</v>
      </c>
      <c r="BF5" s="4">
        <v>3.4</v>
      </c>
      <c r="BG5" s="4" t="str">
        <f t="array" ref="BG5">_xludf.IFS(BF5&gt;5.2, 1, BF5&lt;3.5, 2, TRUE, 0)</f>
        <v>#NAME?</v>
      </c>
      <c r="BH5" s="4">
        <v>2.7</v>
      </c>
      <c r="BI5" s="4" t="str">
        <f t="array" ref="BI5">_xludf.IFS(BH5&gt;3.5, 1, BH5&lt;1.5, 2, TRUE, 0)</f>
        <v>#NAME?</v>
      </c>
      <c r="BJ5" s="4">
        <v>50.0</v>
      </c>
      <c r="BK5" s="4" t="str">
        <f t="array" ref="BK5">_xludf.IFS(BJ5&gt;129, 1, BJ5&lt;40, 2, TRUE, 0)</f>
        <v>#NAME?</v>
      </c>
      <c r="BL5" s="4" t="s">
        <v>17</v>
      </c>
      <c r="BN5" s="4" t="s">
        <v>17</v>
      </c>
      <c r="BP5" s="4" t="s">
        <v>17</v>
      </c>
      <c r="BR5" s="4" t="s">
        <v>17</v>
      </c>
      <c r="BT5" s="4" t="s">
        <v>17</v>
      </c>
      <c r="BV5" s="4" t="s">
        <v>17</v>
      </c>
      <c r="BW5" s="4" t="s">
        <v>17</v>
      </c>
      <c r="BX5" s="4" t="s">
        <v>17</v>
      </c>
    </row>
    <row r="6" ht="15.75" customHeight="1">
      <c r="A6" s="4">
        <v>223535.0</v>
      </c>
      <c r="B6" s="4" t="s">
        <v>11</v>
      </c>
      <c r="C6" s="4">
        <v>62.0</v>
      </c>
      <c r="D6" s="4">
        <v>6.04</v>
      </c>
      <c r="E6" s="4" t="str">
        <f t="array" ref="E6">_xludf.IFS(D6&gt;10, 1, D6&lt;4, 2, TRUE, 0)</f>
        <v>#NAME?</v>
      </c>
      <c r="F6" s="4">
        <v>3.67</v>
      </c>
      <c r="G6" s="4" t="str">
        <f t="array" ref="G6">_xludf.IFS(F6&gt;6.2, 1, F6&lt;3.7, 2, TRUE, 0)</f>
        <v>#NAME?</v>
      </c>
      <c r="H6" s="4">
        <v>11.9</v>
      </c>
      <c r="I6" s="4" t="str">
        <f t="array" ref="I6">_xludf.IFS(H6&gt;18, 1, H6&lt;13, 2, TRUE, 0)</f>
        <v>#NAME?</v>
      </c>
      <c r="J6" s="4">
        <v>33.2</v>
      </c>
      <c r="K6" s="4" t="str">
        <f t="array" ref="K6">_xludf.IFS(J6&gt;55, 1, J6&lt;34, 2, TRUE, 0)</f>
        <v>#NAME?</v>
      </c>
      <c r="L6" s="4">
        <v>90.5</v>
      </c>
      <c r="M6" s="4" t="str">
        <f t="array" ref="M6">_xludf.IFS(L6&gt;100, 1, L6&lt;80, 2, TRUE, 0)</f>
        <v>#NAME?</v>
      </c>
      <c r="N6" s="4">
        <v>32.4</v>
      </c>
      <c r="O6" s="4" t="str">
        <f t="array" ref="O6">_xludf.IFS(N6&gt;32, 1, N6&lt;26, 2, TRUE, 0)</f>
        <v>#NAME?</v>
      </c>
      <c r="P6" s="4">
        <v>35.8</v>
      </c>
      <c r="Q6" s="4" t="str">
        <f t="array" ref="Q6">_xludf.IFS(P6&gt;37, 1, P6&lt;31, 2, TRUE, 0)</f>
        <v>#NAME?</v>
      </c>
      <c r="R6" s="4">
        <v>213.0</v>
      </c>
      <c r="S6" s="4" t="str">
        <f t="array" ref="S6">_xludf.IFS(R6&gt;400, 1, R6&lt;138, 2, TRUE, 0)</f>
        <v>#NAME?</v>
      </c>
      <c r="T6" s="4">
        <v>14.1</v>
      </c>
      <c r="U6" s="4" t="str">
        <f t="array" ref="U6">_xludf.IFS(T6&gt;15, 1, T6&lt;11, 2, TRUE, 0)</f>
        <v>#NAME?</v>
      </c>
      <c r="V6" s="4">
        <v>55.0</v>
      </c>
      <c r="W6" s="4" t="str">
        <f t="array" ref="W6">_xludf.IFS(V6&gt;78, 1, V6&lt;45, 2, TRUE, 0)</f>
        <v>#NAME?</v>
      </c>
      <c r="X6" s="4">
        <v>29.6</v>
      </c>
      <c r="Y6" s="4" t="str">
        <f t="array" ref="Y6">_xludf.IFS(X6&gt;45, 1, X6&lt;23, 2, TRUE, 0)</f>
        <v>#NAME?</v>
      </c>
      <c r="Z6" s="4">
        <v>9.8</v>
      </c>
      <c r="AA6" s="4" t="str">
        <f t="array" ref="AA6">_xludf.IFS(Z6&gt;10, 1, Z6&lt;2, 2, TRUE, 0)</f>
        <v>#NAME?</v>
      </c>
      <c r="AB6" s="4">
        <v>5.1</v>
      </c>
      <c r="AC6" s="4" t="str">
        <f t="array" ref="AC6">_xludf.IFS(AB6&gt;6, 1, AB6&lt;0, 2, TRUE, 0)</f>
        <v>#NAME?</v>
      </c>
      <c r="AD6" s="4">
        <v>0.5</v>
      </c>
      <c r="AE6" s="4" t="str">
        <f t="array" ref="AE6">_xludf.IFS(AD6&gt;2, 1, AD6&lt;0, 2, TRUE, 0)</f>
        <v>#NAME?</v>
      </c>
      <c r="AF6" s="4">
        <v>140.0</v>
      </c>
      <c r="AG6" s="4" t="str">
        <f t="array" ref="AG6">_xludf.IFS(AF6&gt;100, 1, AF6&lt;70, 2, TRUE, 0)</f>
        <v>#NAME?</v>
      </c>
      <c r="AH6" s="4">
        <v>55.1</v>
      </c>
      <c r="AI6" s="4" t="str">
        <f t="array" ref="AI6">_xludf.IFS(AH6&gt;20, 1, AH6&lt;8, 2, TRUE, 0)</f>
        <v>#NAME?</v>
      </c>
      <c r="AJ6" s="4">
        <v>9.8</v>
      </c>
      <c r="AK6" s="4" t="str">
        <f t="array" ref="AK6">_xludf.IFS(AJ6&gt;1.3, 1, AJ6&lt;0.7, 2, TRUE, 0)</f>
        <v>#NAME?</v>
      </c>
      <c r="AL6" s="4">
        <v>19.0</v>
      </c>
      <c r="AM6" s="4" t="str">
        <f t="array" ref="AM6">_xludf.IFS(AL6&gt;39, 1, AL6&lt;13, 2, TRUE, 0)</f>
        <v>#NAME?</v>
      </c>
      <c r="AN6" s="4">
        <v>17.0</v>
      </c>
      <c r="AO6" s="4" t="str">
        <f t="array" ref="AO6">_xludf.IFS(AN6&gt;52, 1, AN6&lt;7, 2, TRUE, 0)</f>
        <v>#NAME?</v>
      </c>
      <c r="AP6" s="4" t="s">
        <v>17</v>
      </c>
      <c r="AR6" s="4" t="s">
        <v>17</v>
      </c>
      <c r="AT6" s="4" t="s">
        <v>17</v>
      </c>
      <c r="AV6" s="4">
        <v>9.8</v>
      </c>
      <c r="AW6" s="4" t="str">
        <f t="array" ref="AW6">_xludf.IFS(AV6&gt;10.2, 1, AV6&lt;8.8, 2, TRUE, 0)</f>
        <v>#NAME?</v>
      </c>
      <c r="AX6" s="4">
        <v>3.5</v>
      </c>
      <c r="AY6" s="4" t="str">
        <f t="array" ref="AY6">_xludf.IFS(AX6&gt;5.1, 1, AX6&lt;2.4, 2, TRUE, 0)</f>
        <v>#NAME?</v>
      </c>
      <c r="AZ6" s="4">
        <v>138.0</v>
      </c>
      <c r="BA6" s="4" t="str">
        <f t="array" ref="BA6">_xludf.IFS(AZ6&gt;146, 1, AZ6&lt;136, 2, TRUE, 0)</f>
        <v>#NAME?</v>
      </c>
      <c r="BB6" s="4">
        <v>4.6</v>
      </c>
      <c r="BC6" s="4" t="str">
        <f t="array" ref="BC6">_xludf.IFS(BB6&gt;5.1, 1, BB6&lt;3.5, 2, TRUE, 0)</f>
        <v>#NAME?</v>
      </c>
      <c r="BD6" s="4">
        <v>7.5</v>
      </c>
      <c r="BE6" s="4" t="str">
        <f t="array" ref="BE6">_xludf.IFS(BD6&gt;8.7, 1, BD6&lt;6.6, 2, TRUE, 0)</f>
        <v>#NAME?</v>
      </c>
      <c r="BF6" s="4">
        <v>4.4</v>
      </c>
      <c r="BG6" s="4" t="str">
        <f t="array" ref="BG6">_xludf.IFS(BF6&gt;5.2, 1, BF6&lt;3.5, 2, TRUE, 0)</f>
        <v>#NAME?</v>
      </c>
      <c r="BH6" s="4">
        <v>3.1</v>
      </c>
      <c r="BI6" s="4" t="str">
        <f t="array" ref="BI6">_xludf.IFS(BH6&gt;3.5, 1, BH6&lt;1.5, 2, TRUE, 0)</f>
        <v>#NAME?</v>
      </c>
      <c r="BJ6" s="4">
        <v>88.0</v>
      </c>
      <c r="BK6" s="4" t="str">
        <f t="array" ref="BK6">_xludf.IFS(BJ6&gt;129, 1, BJ6&lt;40, 2, TRUE, 0)</f>
        <v>#NAME?</v>
      </c>
      <c r="BL6" s="4" t="s">
        <v>17</v>
      </c>
      <c r="BN6" s="4" t="s">
        <v>17</v>
      </c>
      <c r="BP6" s="4" t="s">
        <v>17</v>
      </c>
      <c r="BR6" s="4" t="s">
        <v>17</v>
      </c>
      <c r="BT6" s="4" t="s">
        <v>17</v>
      </c>
      <c r="BV6" s="4" t="s">
        <v>17</v>
      </c>
      <c r="BW6" s="4" t="s">
        <v>17</v>
      </c>
      <c r="BX6" s="4" t="s">
        <v>17</v>
      </c>
    </row>
    <row r="7" ht="15.75" customHeight="1">
      <c r="A7" s="4">
        <v>314908.0</v>
      </c>
      <c r="B7" s="4" t="s">
        <v>11</v>
      </c>
      <c r="C7" s="4">
        <v>81.0</v>
      </c>
      <c r="D7" s="4">
        <v>6.37</v>
      </c>
      <c r="E7" s="4" t="str">
        <f t="array" ref="E7">_xludf.IFS(D7&gt;10, 1, D7&lt;4, 2, TRUE, 0)</f>
        <v>#NAME?</v>
      </c>
      <c r="F7" s="4">
        <v>3.46</v>
      </c>
      <c r="G7" s="4" t="str">
        <f t="array" ref="G7">_xludf.IFS(F7&gt;6.2, 1, F7&lt;3.7, 2, TRUE, 0)</f>
        <v>#NAME?</v>
      </c>
      <c r="H7" s="4">
        <v>11.8</v>
      </c>
      <c r="I7" s="4" t="str">
        <f t="array" ref="I7">_xludf.IFS(H7&gt;18, 1, H7&lt;13, 2, TRUE, 0)</f>
        <v>#NAME?</v>
      </c>
      <c r="J7" s="4">
        <v>33.0</v>
      </c>
      <c r="K7" s="4" t="str">
        <f t="array" ref="K7">_xludf.IFS(J7&gt;55, 1, J7&lt;34, 2, TRUE, 0)</f>
        <v>#NAME?</v>
      </c>
      <c r="L7" s="4">
        <v>95.4</v>
      </c>
      <c r="M7" s="4" t="str">
        <f t="array" ref="M7">_xludf.IFS(L7&gt;100, 1, L7&lt;80, 2, TRUE, 0)</f>
        <v>#NAME?</v>
      </c>
      <c r="N7" s="4">
        <v>34.1</v>
      </c>
      <c r="O7" s="4" t="str">
        <f t="array" ref="O7">_xludf.IFS(N7&gt;32, 1, N7&lt;26, 2, TRUE, 0)</f>
        <v>#NAME?</v>
      </c>
      <c r="P7" s="4">
        <v>35.8</v>
      </c>
      <c r="Q7" s="4" t="str">
        <f t="array" ref="Q7">_xludf.IFS(P7&gt;37, 1, P7&lt;31, 2, TRUE, 0)</f>
        <v>#NAME?</v>
      </c>
      <c r="R7" s="4">
        <v>84.0</v>
      </c>
      <c r="S7" s="4" t="str">
        <f t="array" ref="S7">_xludf.IFS(R7&gt;400, 1, R7&lt;138, 2, TRUE, 0)</f>
        <v>#NAME?</v>
      </c>
      <c r="T7" s="4">
        <v>13.5</v>
      </c>
      <c r="U7" s="4" t="str">
        <f t="array" ref="U7">_xludf.IFS(T7&gt;15, 1, T7&lt;11, 2, TRUE, 0)</f>
        <v>#NAME?</v>
      </c>
      <c r="V7" s="4">
        <v>68.0</v>
      </c>
      <c r="W7" s="4" t="str">
        <f t="array" ref="W7">_xludf.IFS(V7&gt;78, 1, V7&lt;45, 2, TRUE, 0)</f>
        <v>#NAME?</v>
      </c>
      <c r="X7" s="4">
        <v>15.2</v>
      </c>
      <c r="Y7" s="4" t="str">
        <f t="array" ref="Y7">_xludf.IFS(X7&gt;45, 1, X7&lt;23, 2, TRUE, 0)</f>
        <v>#NAME?</v>
      </c>
      <c r="Z7" s="4">
        <v>9.7</v>
      </c>
      <c r="AA7" s="4" t="str">
        <f t="array" ref="AA7">_xludf.IFS(Z7&gt;10, 1, Z7&lt;2, 2, TRUE, 0)</f>
        <v>#NAME?</v>
      </c>
      <c r="AB7" s="4">
        <v>6.3</v>
      </c>
      <c r="AC7" s="4" t="str">
        <f t="array" ref="AC7">_xludf.IFS(AB7&gt;6, 1, AB7&lt;0, 2, TRUE, 0)</f>
        <v>#NAME?</v>
      </c>
      <c r="AD7" s="4">
        <v>0.8</v>
      </c>
      <c r="AE7" s="4" t="str">
        <f t="array" ref="AE7">_xludf.IFS(AD7&gt;2, 1, AD7&lt;0, 2, TRUE, 0)</f>
        <v>#NAME?</v>
      </c>
      <c r="AF7" s="4">
        <v>121.0</v>
      </c>
      <c r="AG7" s="4" t="str">
        <f t="array" ref="AG7">_xludf.IFS(AF7&gt;100, 1, AF7&lt;70, 2, TRUE, 0)</f>
        <v>#NAME?</v>
      </c>
      <c r="AH7" s="4">
        <v>55.3</v>
      </c>
      <c r="AI7" s="4" t="str">
        <f t="array" ref="AI7">_xludf.IFS(AH7&gt;20, 1, AH7&lt;8, 2, TRUE, 0)</f>
        <v>#NAME?</v>
      </c>
      <c r="AJ7" s="4">
        <v>7.5</v>
      </c>
      <c r="AK7" s="4" t="str">
        <f t="array" ref="AK7">_xludf.IFS(AJ7&gt;1.3, 1, AJ7&lt;0.7, 2, TRUE, 0)</f>
        <v>#NAME?</v>
      </c>
      <c r="AL7" s="4">
        <v>28.0</v>
      </c>
      <c r="AM7" s="4" t="str">
        <f t="array" ref="AM7">_xludf.IFS(AL7&gt;39, 1, AL7&lt;13, 2, TRUE, 0)</f>
        <v>#NAME?</v>
      </c>
      <c r="AN7" s="4">
        <v>23.0</v>
      </c>
      <c r="AO7" s="4" t="str">
        <f t="array" ref="AO7">_xludf.IFS(AN7&gt;52, 1, AN7&lt;7, 2, TRUE, 0)</f>
        <v>#NAME?</v>
      </c>
      <c r="AP7" s="4" t="s">
        <v>17</v>
      </c>
      <c r="AR7" s="4" t="s">
        <v>17</v>
      </c>
      <c r="AT7" s="4" t="s">
        <v>17</v>
      </c>
      <c r="AV7" s="4">
        <v>10.0</v>
      </c>
      <c r="AW7" s="4" t="str">
        <f t="array" ref="AW7">_xludf.IFS(AV7&gt;10.2, 1, AV7&lt;8.8, 2, TRUE, 0)</f>
        <v>#NAME?</v>
      </c>
      <c r="AX7" s="4">
        <v>5.2</v>
      </c>
      <c r="AY7" s="4" t="str">
        <f t="array" ref="AY7">_xludf.IFS(AX7&gt;5.1, 1, AX7&lt;2.4, 2, TRUE, 0)</f>
        <v>#NAME?</v>
      </c>
      <c r="AZ7" s="4">
        <v>134.0</v>
      </c>
      <c r="BA7" s="4" t="str">
        <f t="array" ref="BA7">_xludf.IFS(AZ7&gt;146, 1, AZ7&lt;136, 2, TRUE, 0)</f>
        <v>#NAME?</v>
      </c>
      <c r="BB7" s="4">
        <v>4.6</v>
      </c>
      <c r="BC7" s="4" t="str">
        <f t="array" ref="BC7">_xludf.IFS(BB7&gt;5.1, 1, BB7&lt;3.5, 2, TRUE, 0)</f>
        <v>#NAME?</v>
      </c>
      <c r="BD7" s="4">
        <v>6.6</v>
      </c>
      <c r="BE7" s="4" t="str">
        <f t="array" ref="BE7">_xludf.IFS(BD7&gt;8.7, 1, BD7&lt;6.6, 2, TRUE, 0)</f>
        <v>#NAME?</v>
      </c>
      <c r="BF7" s="4">
        <v>3.5</v>
      </c>
      <c r="BG7" s="4" t="str">
        <f t="array" ref="BG7">_xludf.IFS(BF7&gt;5.2, 1, BF7&lt;3.5, 2, TRUE, 0)</f>
        <v>#NAME?</v>
      </c>
      <c r="BH7" s="4">
        <v>3.1</v>
      </c>
      <c r="BI7" s="4" t="str">
        <f t="array" ref="BI7">_xludf.IFS(BH7&gt;3.5, 1, BH7&lt;1.5, 2, TRUE, 0)</f>
        <v>#NAME?</v>
      </c>
      <c r="BJ7" s="4">
        <v>127.0</v>
      </c>
      <c r="BK7" s="4" t="str">
        <f t="array" ref="BK7">_xludf.IFS(BJ7&gt;129, 1, BJ7&lt;40, 2, TRUE, 0)</f>
        <v>#NAME?</v>
      </c>
      <c r="BL7" s="4" t="s">
        <v>17</v>
      </c>
      <c r="BN7" s="4" t="s">
        <v>17</v>
      </c>
      <c r="BP7" s="4" t="s">
        <v>17</v>
      </c>
      <c r="BR7" s="4" t="s">
        <v>17</v>
      </c>
      <c r="BT7" s="4" t="s">
        <v>17</v>
      </c>
      <c r="BV7" s="4" t="s">
        <v>17</v>
      </c>
      <c r="BW7" s="4" t="s">
        <v>17</v>
      </c>
      <c r="BX7" s="4" t="s">
        <v>17</v>
      </c>
    </row>
    <row r="8" ht="15.75" customHeight="1">
      <c r="A8" s="4">
        <v>320078.0</v>
      </c>
      <c r="B8" s="4" t="s">
        <v>11</v>
      </c>
      <c r="C8" s="4">
        <v>68.0</v>
      </c>
      <c r="D8" s="4">
        <v>3.9</v>
      </c>
      <c r="E8" s="4" t="str">
        <f t="array" ref="E8">_xludf.IFS(D8&gt;10, 1, D8&lt;4, 2, TRUE, 0)</f>
        <v>#NAME?</v>
      </c>
      <c r="F8" s="4">
        <v>3.76</v>
      </c>
      <c r="G8" s="4" t="str">
        <f t="array" ref="G8">_xludf.IFS(F8&gt;6.2, 1, F8&lt;3.7, 2, TRUE, 0)</f>
        <v>#NAME?</v>
      </c>
      <c r="H8" s="4">
        <v>11.4</v>
      </c>
      <c r="I8" s="4" t="str">
        <f t="array" ref="I8">_xludf.IFS(H8&gt;18, 1, H8&lt;13, 2, TRUE, 0)</f>
        <v>#NAME?</v>
      </c>
      <c r="J8" s="4">
        <v>32.3</v>
      </c>
      <c r="K8" s="4" t="str">
        <f t="array" ref="K8">_xludf.IFS(J8&gt;55, 1, J8&lt;34, 2, TRUE, 0)</f>
        <v>#NAME?</v>
      </c>
      <c r="L8" s="4">
        <v>85.9</v>
      </c>
      <c r="M8" s="4" t="str">
        <f t="array" ref="M8">_xludf.IFS(L8&gt;100, 1, L8&lt;80, 2, TRUE, 0)</f>
        <v>#NAME?</v>
      </c>
      <c r="N8" s="4">
        <v>30.3</v>
      </c>
      <c r="O8" s="4" t="str">
        <f t="array" ref="O8">_xludf.IFS(N8&gt;32, 1, N8&lt;26, 2, TRUE, 0)</f>
        <v>#NAME?</v>
      </c>
      <c r="P8" s="4">
        <v>35.3</v>
      </c>
      <c r="Q8" s="4" t="str">
        <f t="array" ref="Q8">_xludf.IFS(P8&gt;37, 1, P8&lt;31, 2, TRUE, 0)</f>
        <v>#NAME?</v>
      </c>
      <c r="R8" s="4">
        <v>129.0</v>
      </c>
      <c r="S8" s="4" t="str">
        <f t="array" ref="S8">_xludf.IFS(R8&gt;400, 1, R8&lt;138, 2, TRUE, 0)</f>
        <v>#NAME?</v>
      </c>
      <c r="T8" s="4">
        <v>13.0</v>
      </c>
      <c r="U8" s="4" t="str">
        <f t="array" ref="U8">_xludf.IFS(T8&gt;15, 1, T8&lt;11, 2, TRUE, 0)</f>
        <v>#NAME?</v>
      </c>
      <c r="V8" s="4">
        <v>37.0</v>
      </c>
      <c r="W8" s="4" t="str">
        <f t="array" ref="W8">_xludf.IFS(V8&gt;78, 1, V8&lt;45, 2, TRUE, 0)</f>
        <v>#NAME?</v>
      </c>
      <c r="X8" s="4">
        <v>18.0</v>
      </c>
      <c r="Y8" s="4" t="str">
        <f t="array" ref="Y8">_xludf.IFS(X8&gt;45, 1, X8&lt;23, 2, TRUE, 0)</f>
        <v>#NAME?</v>
      </c>
      <c r="Z8" s="4">
        <v>18.0</v>
      </c>
      <c r="AA8" s="4" t="str">
        <f t="array" ref="AA8">_xludf.IFS(Z8&gt;10, 1, Z8&lt;2, 2, TRUE, 0)</f>
        <v>#NAME?</v>
      </c>
      <c r="AB8" s="4">
        <v>4.0</v>
      </c>
      <c r="AC8" s="4" t="str">
        <f t="array" ref="AC8">_xludf.IFS(AB8&gt;6, 1, AB8&lt;0, 2, TRUE, 0)</f>
        <v>#NAME?</v>
      </c>
      <c r="AD8" s="4">
        <v>1.0</v>
      </c>
      <c r="AE8" s="4" t="str">
        <f t="array" ref="AE8">_xludf.IFS(AD8&gt;2, 1, AD8&lt;0, 2, TRUE, 0)</f>
        <v>#NAME?</v>
      </c>
      <c r="AF8" s="4">
        <v>283.0</v>
      </c>
      <c r="AG8" s="4" t="str">
        <f t="array" ref="AG8">_xludf.IFS(AF8&gt;100, 1, AF8&lt;70, 2, TRUE, 0)</f>
        <v>#NAME?</v>
      </c>
      <c r="AH8" s="4">
        <v>49.5</v>
      </c>
      <c r="AI8" s="4" t="str">
        <f t="array" ref="AI8">_xludf.IFS(AH8&gt;20, 1, AH8&lt;8, 2, TRUE, 0)</f>
        <v>#NAME?</v>
      </c>
      <c r="AJ8" s="4">
        <v>9.6</v>
      </c>
      <c r="AK8" s="4" t="str">
        <f t="array" ref="AK8">_xludf.IFS(AJ8&gt;1.3, 1, AJ8&lt;0.7, 2, TRUE, 0)</f>
        <v>#NAME?</v>
      </c>
      <c r="AL8" s="4">
        <v>7.0</v>
      </c>
      <c r="AM8" s="4" t="str">
        <f t="array" ref="AM8">_xludf.IFS(AL8&gt;39, 1, AL8&lt;13, 2, TRUE, 0)</f>
        <v>#NAME?</v>
      </c>
      <c r="AN8" s="4">
        <v>9.0</v>
      </c>
      <c r="AO8" s="4" t="str">
        <f t="array" ref="AO8">_xludf.IFS(AN8&gt;52, 1, AN8&lt;7, 2, TRUE, 0)</f>
        <v>#NAME?</v>
      </c>
      <c r="AP8" s="4" t="s">
        <v>17</v>
      </c>
      <c r="AR8" s="4" t="s">
        <v>17</v>
      </c>
      <c r="AT8" s="4" t="s">
        <v>17</v>
      </c>
      <c r="AV8" s="4">
        <v>9.3</v>
      </c>
      <c r="AW8" s="4" t="str">
        <f t="array" ref="AW8">_xludf.IFS(AV8&gt;10.2, 1, AV8&lt;8.8, 2, TRUE, 0)</f>
        <v>#NAME?</v>
      </c>
      <c r="AX8" s="4">
        <v>4.1</v>
      </c>
      <c r="AY8" s="4" t="str">
        <f t="array" ref="AY8">_xludf.IFS(AX8&gt;5.1, 1, AX8&lt;2.4, 2, TRUE, 0)</f>
        <v>#NAME?</v>
      </c>
      <c r="AZ8" s="4">
        <v>133.0</v>
      </c>
      <c r="BA8" s="4" t="str">
        <f t="array" ref="BA8">_xludf.IFS(AZ8&gt;146, 1, AZ8&lt;136, 2, TRUE, 0)</f>
        <v>#NAME?</v>
      </c>
      <c r="BB8" s="4">
        <v>4.9</v>
      </c>
      <c r="BC8" s="4" t="str">
        <f t="array" ref="BC8">_xludf.IFS(BB8&gt;5.1, 1, BB8&lt;3.5, 2, TRUE, 0)</f>
        <v>#NAME?</v>
      </c>
      <c r="BD8" s="4">
        <v>7.6</v>
      </c>
      <c r="BE8" s="4" t="str">
        <f t="array" ref="BE8">_xludf.IFS(BD8&gt;8.7, 1, BD8&lt;6.6, 2, TRUE, 0)</f>
        <v>#NAME?</v>
      </c>
      <c r="BF8" s="4">
        <v>4.4</v>
      </c>
      <c r="BG8" s="4" t="str">
        <f t="array" ref="BG8">_xludf.IFS(BF8&gt;5.2, 1, BF8&lt;3.5, 2, TRUE, 0)</f>
        <v>#NAME?</v>
      </c>
      <c r="BH8" s="4">
        <v>3.2</v>
      </c>
      <c r="BI8" s="4" t="str">
        <f t="array" ref="BI8">_xludf.IFS(BH8&gt;3.5, 1, BH8&lt;1.5, 2, TRUE, 0)</f>
        <v>#NAME?</v>
      </c>
      <c r="BJ8" s="4">
        <v>79.0</v>
      </c>
      <c r="BK8" s="4" t="str">
        <f t="array" ref="BK8">_xludf.IFS(BJ8&gt;129, 1, BJ8&lt;40, 2, TRUE, 0)</f>
        <v>#NAME?</v>
      </c>
      <c r="BL8" s="4" t="s">
        <v>17</v>
      </c>
      <c r="BN8" s="4" t="s">
        <v>17</v>
      </c>
      <c r="BP8" s="4" t="s">
        <v>17</v>
      </c>
      <c r="BR8" s="4" t="s">
        <v>17</v>
      </c>
      <c r="BT8" s="4" t="s">
        <v>17</v>
      </c>
      <c r="BV8" s="4" t="s">
        <v>17</v>
      </c>
      <c r="BW8" s="4" t="s">
        <v>17</v>
      </c>
      <c r="BX8" s="4" t="s">
        <v>17</v>
      </c>
    </row>
    <row r="9" ht="15.75" customHeight="1">
      <c r="A9" s="4">
        <v>331383.0</v>
      </c>
      <c r="B9" s="4" t="s">
        <v>11</v>
      </c>
      <c r="C9" s="4">
        <v>69.0</v>
      </c>
      <c r="D9" s="4">
        <v>4.71</v>
      </c>
      <c r="E9" s="4" t="str">
        <f t="array" ref="E9">_xludf.IFS(D9&gt;10, 1, D9&lt;4, 2, TRUE, 0)</f>
        <v>#NAME?</v>
      </c>
      <c r="F9" s="4">
        <v>2.88</v>
      </c>
      <c r="G9" s="4" t="str">
        <f t="array" ref="G9">_xludf.IFS(F9&gt;6.2, 1, F9&lt;3.7, 2, TRUE, 0)</f>
        <v>#NAME?</v>
      </c>
      <c r="H9" s="4">
        <v>8.6</v>
      </c>
      <c r="I9" s="4" t="str">
        <f t="array" ref="I9">_xludf.IFS(H9&gt;18, 1, H9&lt;13, 2, TRUE, 0)</f>
        <v>#NAME?</v>
      </c>
      <c r="J9" s="4">
        <v>25.8</v>
      </c>
      <c r="K9" s="4" t="str">
        <f t="array" ref="K9">_xludf.IFS(J9&gt;55, 1, J9&lt;34, 2, TRUE, 0)</f>
        <v>#NAME?</v>
      </c>
      <c r="L9" s="4">
        <v>89.6</v>
      </c>
      <c r="M9" s="4" t="str">
        <f t="array" ref="M9">_xludf.IFS(L9&gt;100, 1, L9&lt;80, 2, TRUE, 0)</f>
        <v>#NAME?</v>
      </c>
      <c r="N9" s="4">
        <v>29.9</v>
      </c>
      <c r="O9" s="4" t="str">
        <f t="array" ref="O9">_xludf.IFS(N9&gt;32, 1, N9&lt;26, 2, TRUE, 0)</f>
        <v>#NAME?</v>
      </c>
      <c r="P9" s="4">
        <v>33.3</v>
      </c>
      <c r="Q9" s="4" t="str">
        <f t="array" ref="Q9">_xludf.IFS(P9&gt;37, 1, P9&lt;31, 2, TRUE, 0)</f>
        <v>#NAME?</v>
      </c>
      <c r="R9" s="4">
        <v>199.0</v>
      </c>
      <c r="S9" s="4" t="str">
        <f t="array" ref="S9">_xludf.IFS(R9&gt;400, 1, R9&lt;138, 2, TRUE, 0)</f>
        <v>#NAME?</v>
      </c>
      <c r="T9" s="4">
        <v>15.6</v>
      </c>
      <c r="U9" s="4" t="str">
        <f t="array" ref="U9">_xludf.IFS(T9&gt;15, 1, T9&lt;11, 2, TRUE, 0)</f>
        <v>#NAME?</v>
      </c>
      <c r="V9" s="4">
        <v>69.2</v>
      </c>
      <c r="W9" s="4" t="str">
        <f t="array" ref="W9">_xludf.IFS(V9&gt;78, 1, V9&lt;45, 2, TRUE, 0)</f>
        <v>#NAME?</v>
      </c>
      <c r="X9" s="4">
        <v>18.5</v>
      </c>
      <c r="Y9" s="4" t="str">
        <f t="array" ref="Y9">_xludf.IFS(X9&gt;45, 1, X9&lt;23, 2, TRUE, 0)</f>
        <v>#NAME?</v>
      </c>
      <c r="Z9" s="4">
        <v>6.4</v>
      </c>
      <c r="AA9" s="4" t="str">
        <f t="array" ref="AA9">_xludf.IFS(Z9&gt;10, 1, Z9&lt;2, 2, TRUE, 0)</f>
        <v>#NAME?</v>
      </c>
      <c r="AB9" s="4">
        <v>5.3</v>
      </c>
      <c r="AC9" s="4" t="str">
        <f t="array" ref="AC9">_xludf.IFS(AB9&gt;6, 1, AB9&lt;0, 2, TRUE, 0)</f>
        <v>#NAME?</v>
      </c>
      <c r="AD9" s="4">
        <v>0.6</v>
      </c>
      <c r="AE9" s="4" t="str">
        <f t="array" ref="AE9">_xludf.IFS(AD9&gt;2, 1, AD9&lt;0, 2, TRUE, 0)</f>
        <v>#NAME?</v>
      </c>
      <c r="AF9" s="4">
        <v>158.0</v>
      </c>
      <c r="AG9" s="4" t="str">
        <f t="array" ref="AG9">_xludf.IFS(AF9&gt;100, 1, AF9&lt;70, 2, TRUE, 0)</f>
        <v>#NAME?</v>
      </c>
      <c r="AH9" s="4">
        <v>50.3</v>
      </c>
      <c r="AI9" s="4" t="str">
        <f t="array" ref="AI9">_xludf.IFS(AH9&gt;20, 1, AH9&lt;8, 2, TRUE, 0)</f>
        <v>#NAME?</v>
      </c>
      <c r="AJ9" s="4">
        <v>10.3</v>
      </c>
      <c r="AK9" s="4" t="str">
        <f t="array" ref="AK9">_xludf.IFS(AJ9&gt;1.3, 1, AJ9&lt;0.7, 2, TRUE, 0)</f>
        <v>#NAME?</v>
      </c>
      <c r="AL9" s="4">
        <v>9.0</v>
      </c>
      <c r="AM9" s="4" t="str">
        <f t="array" ref="AM9">_xludf.IFS(AL9&gt;39, 1, AL9&lt;13, 2, TRUE, 0)</f>
        <v>#NAME?</v>
      </c>
      <c r="AN9" s="4">
        <v>6.0</v>
      </c>
      <c r="AO9" s="4" t="str">
        <f t="array" ref="AO9">_xludf.IFS(AN9&gt;52, 1, AN9&lt;7, 2, TRUE, 0)</f>
        <v>#NAME?</v>
      </c>
      <c r="AP9" s="4" t="s">
        <v>17</v>
      </c>
      <c r="AR9" s="4" t="s">
        <v>17</v>
      </c>
      <c r="AT9" s="4" t="s">
        <v>17</v>
      </c>
      <c r="AV9" s="4">
        <v>8.7</v>
      </c>
      <c r="AW9" s="4" t="str">
        <f t="array" ref="AW9">_xludf.IFS(AV9&gt;10.2, 1, AV9&lt;8.8, 2, TRUE, 0)</f>
        <v>#NAME?</v>
      </c>
      <c r="AX9" s="4">
        <v>5.8</v>
      </c>
      <c r="AY9" s="4" t="str">
        <f t="array" ref="AY9">_xludf.IFS(AX9&gt;5.1, 1, AX9&lt;2.4, 2, TRUE, 0)</f>
        <v>#NAME?</v>
      </c>
      <c r="AZ9" s="4">
        <v>135.0</v>
      </c>
      <c r="BA9" s="4" t="str">
        <f t="array" ref="BA9">_xludf.IFS(AZ9&gt;146, 1, AZ9&lt;136, 2, TRUE, 0)</f>
        <v>#NAME?</v>
      </c>
      <c r="BB9" s="4">
        <v>4.6</v>
      </c>
      <c r="BC9" s="4" t="str">
        <f t="array" ref="BC9">_xludf.IFS(BB9&gt;5.1, 1, BB9&lt;3.5, 2, TRUE, 0)</f>
        <v>#NAME?</v>
      </c>
      <c r="BD9" s="4">
        <v>6.4</v>
      </c>
      <c r="BE9" s="4" t="str">
        <f t="array" ref="BE9">_xludf.IFS(BD9&gt;8.7, 1, BD9&lt;6.6, 2, TRUE, 0)</f>
        <v>#NAME?</v>
      </c>
      <c r="BF9" s="4">
        <v>3.6</v>
      </c>
      <c r="BG9" s="4" t="str">
        <f t="array" ref="BG9">_xludf.IFS(BF9&gt;5.2, 1, BF9&lt;3.5, 2, TRUE, 0)</f>
        <v>#NAME?</v>
      </c>
      <c r="BH9" s="4">
        <v>2.8</v>
      </c>
      <c r="BI9" s="4" t="str">
        <f t="array" ref="BI9">_xludf.IFS(BH9&gt;3.5, 1, BH9&lt;1.5, 2, TRUE, 0)</f>
        <v>#NAME?</v>
      </c>
      <c r="BJ9" s="4">
        <v>103.0</v>
      </c>
      <c r="BK9" s="4" t="str">
        <f t="array" ref="BK9">_xludf.IFS(BJ9&gt;129, 1, BJ9&lt;40, 2, TRUE, 0)</f>
        <v>#NAME?</v>
      </c>
      <c r="BL9" s="4" t="s">
        <v>17</v>
      </c>
      <c r="BN9" s="4" t="s">
        <v>17</v>
      </c>
      <c r="BP9" s="4" t="s">
        <v>17</v>
      </c>
      <c r="BR9" s="4" t="s">
        <v>17</v>
      </c>
      <c r="BT9" s="4" t="s">
        <v>17</v>
      </c>
      <c r="BV9" s="4" t="s">
        <v>17</v>
      </c>
      <c r="BW9" s="4" t="s">
        <v>17</v>
      </c>
      <c r="BX9" s="4" t="s">
        <v>17</v>
      </c>
    </row>
    <row r="10" ht="15.75" customHeight="1">
      <c r="A10" s="4">
        <v>338780.0</v>
      </c>
      <c r="B10" s="4" t="s">
        <v>11</v>
      </c>
      <c r="C10" s="4">
        <v>70.0</v>
      </c>
      <c r="D10" s="4">
        <v>5.76</v>
      </c>
      <c r="E10" s="4" t="str">
        <f t="array" ref="E10">_xludf.IFS(D10&gt;10, 1, D10&lt;4, 2, TRUE, 0)</f>
        <v>#NAME?</v>
      </c>
      <c r="F10" s="4">
        <v>3.81</v>
      </c>
      <c r="G10" s="4" t="str">
        <f t="array" ref="G10">_xludf.IFS(F10&gt;6.2, 1, F10&lt;3.7, 2, TRUE, 0)</f>
        <v>#NAME?</v>
      </c>
      <c r="H10" s="4">
        <v>11.1</v>
      </c>
      <c r="I10" s="4" t="str">
        <f t="array" ref="I10">_xludf.IFS(H10&gt;18, 1, H10&lt;13, 2, TRUE, 0)</f>
        <v>#NAME?</v>
      </c>
      <c r="J10" s="4">
        <v>32.1</v>
      </c>
      <c r="K10" s="4" t="str">
        <f t="array" ref="K10">_xludf.IFS(J10&gt;55, 1, J10&lt;34, 2, TRUE, 0)</f>
        <v>#NAME?</v>
      </c>
      <c r="L10" s="4">
        <v>84.3</v>
      </c>
      <c r="M10" s="4" t="str">
        <f t="array" ref="M10">_xludf.IFS(L10&gt;100, 1, L10&lt;80, 2, TRUE, 0)</f>
        <v>#NAME?</v>
      </c>
      <c r="N10" s="4">
        <v>29.1</v>
      </c>
      <c r="O10" s="4" t="str">
        <f t="array" ref="O10">_xludf.IFS(N10&gt;32, 1, N10&lt;26, 2, TRUE, 0)</f>
        <v>#NAME?</v>
      </c>
      <c r="P10" s="4">
        <v>34.6</v>
      </c>
      <c r="Q10" s="4" t="str">
        <f t="array" ref="Q10">_xludf.IFS(P10&gt;37, 1, P10&lt;31, 2, TRUE, 0)</f>
        <v>#NAME?</v>
      </c>
      <c r="R10" s="4">
        <v>132.0</v>
      </c>
      <c r="S10" s="4" t="str">
        <f t="array" ref="S10">_xludf.IFS(R10&gt;400, 1, R10&lt;138, 2, TRUE, 0)</f>
        <v>#NAME?</v>
      </c>
      <c r="T10" s="4">
        <v>13.5</v>
      </c>
      <c r="U10" s="4" t="str">
        <f t="array" ref="U10">_xludf.IFS(T10&gt;15, 1, T10&lt;11, 2, TRUE, 0)</f>
        <v>#NAME?</v>
      </c>
      <c r="V10" s="4">
        <v>56.7</v>
      </c>
      <c r="W10" s="4" t="str">
        <f t="array" ref="W10">_xludf.IFS(V10&gt;78, 1, V10&lt;45, 2, TRUE, 0)</f>
        <v>#NAME?</v>
      </c>
      <c r="X10" s="4">
        <v>19.3</v>
      </c>
      <c r="Y10" s="4" t="str">
        <f t="array" ref="Y10">_xludf.IFS(X10&gt;45, 1, X10&lt;23, 2, TRUE, 0)</f>
        <v>#NAME?</v>
      </c>
      <c r="Z10" s="4">
        <v>8.0</v>
      </c>
      <c r="AA10" s="4" t="str">
        <f t="array" ref="AA10">_xludf.IFS(Z10&gt;10, 1, Z10&lt;2, 2, TRUE, 0)</f>
        <v>#NAME?</v>
      </c>
      <c r="AB10" s="4">
        <v>15.3</v>
      </c>
      <c r="AC10" s="4" t="str">
        <f t="array" ref="AC10">_xludf.IFS(AB10&gt;6, 1, AB10&lt;0, 2, TRUE, 0)</f>
        <v>#NAME?</v>
      </c>
      <c r="AD10" s="4">
        <v>0.7</v>
      </c>
      <c r="AE10" s="4" t="str">
        <f t="array" ref="AE10">_xludf.IFS(AD10&gt;2, 1, AD10&lt;0, 2, TRUE, 0)</f>
        <v>#NAME?</v>
      </c>
      <c r="AF10" s="4">
        <v>235.0</v>
      </c>
      <c r="AG10" s="4" t="str">
        <f t="array" ref="AG10">_xludf.IFS(AF10&gt;100, 1, AF10&lt;70, 2, TRUE, 0)</f>
        <v>#NAME?</v>
      </c>
      <c r="AH10" s="4">
        <v>59.7</v>
      </c>
      <c r="AI10" s="4" t="str">
        <f t="array" ref="AI10">_xludf.IFS(AH10&gt;20, 1, AH10&lt;8, 2, TRUE, 0)</f>
        <v>#NAME?</v>
      </c>
      <c r="AJ10" s="4">
        <v>8.9</v>
      </c>
      <c r="AK10" s="4" t="str">
        <f t="array" ref="AK10">_xludf.IFS(AJ10&gt;1.3, 1, AJ10&lt;0.7, 2, TRUE, 0)</f>
        <v>#NAME?</v>
      </c>
      <c r="AL10" s="4">
        <v>10.0</v>
      </c>
      <c r="AM10" s="4" t="str">
        <f t="array" ref="AM10">_xludf.IFS(AL10&gt;39, 1, AL10&lt;13, 2, TRUE, 0)</f>
        <v>#NAME?</v>
      </c>
      <c r="AN10" s="4">
        <v>12.0</v>
      </c>
      <c r="AO10" s="4" t="str">
        <f t="array" ref="AO10">_xludf.IFS(AN10&gt;52, 1, AN10&lt;7, 2, TRUE, 0)</f>
        <v>#NAME?</v>
      </c>
      <c r="AP10" s="4" t="s">
        <v>17</v>
      </c>
      <c r="AR10" s="4" t="s">
        <v>17</v>
      </c>
      <c r="AT10" s="4" t="s">
        <v>17</v>
      </c>
      <c r="AV10" s="4">
        <v>9.2</v>
      </c>
      <c r="AW10" s="4" t="str">
        <f t="array" ref="AW10">_xludf.IFS(AV10&gt;10.2, 1, AV10&lt;8.8, 2, TRUE, 0)</f>
        <v>#NAME?</v>
      </c>
      <c r="AX10" s="4">
        <v>5.4</v>
      </c>
      <c r="AY10" s="4" t="str">
        <f t="array" ref="AY10">_xludf.IFS(AX10&gt;5.1, 1, AX10&lt;2.4, 2, TRUE, 0)</f>
        <v>#NAME?</v>
      </c>
      <c r="AZ10" s="4">
        <v>139.0</v>
      </c>
      <c r="BA10" s="4" t="str">
        <f t="array" ref="BA10">_xludf.IFS(AZ10&gt;146, 1, AZ10&lt;136, 2, TRUE, 0)</f>
        <v>#NAME?</v>
      </c>
      <c r="BB10" s="4">
        <v>4.6</v>
      </c>
      <c r="BC10" s="4" t="str">
        <f t="array" ref="BC10">_xludf.IFS(BB10&gt;5.1, 1, BB10&lt;3.5, 2, TRUE, 0)</f>
        <v>#NAME?</v>
      </c>
      <c r="BD10" s="4">
        <v>7.8</v>
      </c>
      <c r="BE10" s="4" t="str">
        <f t="array" ref="BE10">_xludf.IFS(BD10&gt;8.7, 1, BD10&lt;6.6, 2, TRUE, 0)</f>
        <v>#NAME?</v>
      </c>
      <c r="BF10" s="4">
        <v>4.2</v>
      </c>
      <c r="BG10" s="4" t="str">
        <f t="array" ref="BG10">_xludf.IFS(BF10&gt;5.2, 1, BF10&lt;3.5, 2, TRUE, 0)</f>
        <v>#NAME?</v>
      </c>
      <c r="BH10" s="4">
        <v>3.6</v>
      </c>
      <c r="BI10" s="4" t="str">
        <f t="array" ref="BI10">_xludf.IFS(BH10&gt;3.5, 1, BH10&lt;1.5, 2, TRUE, 0)</f>
        <v>#NAME?</v>
      </c>
      <c r="BJ10" s="4">
        <v>70.0</v>
      </c>
      <c r="BK10" s="4" t="str">
        <f t="array" ref="BK10">_xludf.IFS(BJ10&gt;129, 1, BJ10&lt;40, 2, TRUE, 0)</f>
        <v>#NAME?</v>
      </c>
      <c r="BL10" s="4" t="s">
        <v>17</v>
      </c>
      <c r="BN10" s="4" t="s">
        <v>17</v>
      </c>
      <c r="BP10" s="4" t="s">
        <v>17</v>
      </c>
      <c r="BR10" s="4" t="s">
        <v>17</v>
      </c>
      <c r="BT10" s="4" t="s">
        <v>17</v>
      </c>
      <c r="BV10" s="4" t="s">
        <v>17</v>
      </c>
      <c r="BW10" s="4" t="s">
        <v>17</v>
      </c>
      <c r="BX10" s="4" t="s">
        <v>17</v>
      </c>
    </row>
    <row r="11" ht="15.75" customHeight="1">
      <c r="A11" s="4">
        <v>345858.0</v>
      </c>
      <c r="B11" s="4" t="s">
        <v>11</v>
      </c>
      <c r="C11" s="4">
        <v>69.0</v>
      </c>
      <c r="D11" s="4">
        <v>6.62</v>
      </c>
      <c r="E11" s="4" t="str">
        <f t="array" ref="E11">_xludf.IFS(D11&gt;10, 1, D11&lt;4, 2, TRUE, 0)</f>
        <v>#NAME?</v>
      </c>
      <c r="F11" s="4">
        <v>3.91</v>
      </c>
      <c r="G11" s="4" t="str">
        <f t="array" ref="G11">_xludf.IFS(F11&gt;6.2, 1, F11&lt;3.7, 2, TRUE, 0)</f>
        <v>#NAME?</v>
      </c>
      <c r="H11" s="4">
        <v>10.8</v>
      </c>
      <c r="I11" s="4" t="str">
        <f t="array" ref="I11">_xludf.IFS(H11&gt;18, 1, H11&lt;13, 2, TRUE, 0)</f>
        <v>#NAME?</v>
      </c>
      <c r="J11" s="4">
        <v>32.2</v>
      </c>
      <c r="K11" s="4" t="str">
        <f t="array" ref="K11">_xludf.IFS(J11&gt;55, 1, J11&lt;34, 2, TRUE, 0)</f>
        <v>#NAME?</v>
      </c>
      <c r="L11" s="4">
        <v>82.4</v>
      </c>
      <c r="M11" s="4" t="str">
        <f t="array" ref="M11">_xludf.IFS(L11&gt;100, 1, L11&lt;80, 2, TRUE, 0)</f>
        <v>#NAME?</v>
      </c>
      <c r="N11" s="4">
        <v>27.6</v>
      </c>
      <c r="O11" s="4" t="str">
        <f t="array" ref="O11">_xludf.IFS(N11&gt;32, 1, N11&lt;26, 2, TRUE, 0)</f>
        <v>#NAME?</v>
      </c>
      <c r="P11" s="4">
        <v>33.5</v>
      </c>
      <c r="Q11" s="4" t="str">
        <f t="array" ref="Q11">_xludf.IFS(P11&gt;37, 1, P11&lt;31, 2, TRUE, 0)</f>
        <v>#NAME?</v>
      </c>
      <c r="R11" s="4">
        <v>176.0</v>
      </c>
      <c r="S11" s="4" t="str">
        <f t="array" ref="S11">_xludf.IFS(R11&gt;400, 1, R11&lt;138, 2, TRUE, 0)</f>
        <v>#NAME?</v>
      </c>
      <c r="T11" s="4">
        <v>16.5</v>
      </c>
      <c r="U11" s="4" t="str">
        <f t="array" ref="U11">_xludf.IFS(T11&gt;15, 1, T11&lt;11, 2, TRUE, 0)</f>
        <v>#NAME?</v>
      </c>
      <c r="V11" s="4">
        <v>50.8</v>
      </c>
      <c r="W11" s="4" t="str">
        <f t="array" ref="W11">_xludf.IFS(V11&gt;78, 1, V11&lt;45, 2, TRUE, 0)</f>
        <v>#NAME?</v>
      </c>
      <c r="X11" s="4">
        <v>32.6</v>
      </c>
      <c r="Y11" s="4" t="str">
        <f t="array" ref="Y11">_xludf.IFS(X11&gt;45, 1, X11&lt;23, 2, TRUE, 0)</f>
        <v>#NAME?</v>
      </c>
      <c r="Z11" s="4">
        <v>10.6</v>
      </c>
      <c r="AA11" s="4" t="str">
        <f t="array" ref="AA11">_xludf.IFS(Z11&gt;10, 1, Z11&lt;2, 2, TRUE, 0)</f>
        <v>#NAME?</v>
      </c>
      <c r="AB11" s="4">
        <v>5.1</v>
      </c>
      <c r="AC11" s="4" t="str">
        <f t="array" ref="AC11">_xludf.IFS(AB11&gt;6, 1, AB11&lt;0, 2, TRUE, 0)</f>
        <v>#NAME?</v>
      </c>
      <c r="AD11" s="4">
        <v>0.9</v>
      </c>
      <c r="AE11" s="4" t="str">
        <f t="array" ref="AE11">_xludf.IFS(AD11&gt;2, 1, AD11&lt;0, 2, TRUE, 0)</f>
        <v>#NAME?</v>
      </c>
      <c r="AF11" s="4">
        <v>114.0</v>
      </c>
      <c r="AG11" s="4" t="str">
        <f t="array" ref="AG11">_xludf.IFS(AF11&gt;100, 1, AF11&lt;70, 2, TRUE, 0)</f>
        <v>#NAME?</v>
      </c>
      <c r="AH11" s="4">
        <v>76.9</v>
      </c>
      <c r="AI11" s="4" t="str">
        <f t="array" ref="AI11">_xludf.IFS(AH11&gt;20, 1, AH11&lt;8, 2, TRUE, 0)</f>
        <v>#NAME?</v>
      </c>
      <c r="AJ11" s="4">
        <v>13.1</v>
      </c>
      <c r="AK11" s="4" t="str">
        <f t="array" ref="AK11">_xludf.IFS(AJ11&gt;1.3, 1, AJ11&lt;0.7, 2, TRUE, 0)</f>
        <v>#NAME?</v>
      </c>
      <c r="AL11" s="4">
        <v>11.0</v>
      </c>
      <c r="AM11" s="4" t="str">
        <f t="array" ref="AM11">_xludf.IFS(AL11&gt;39, 1, AL11&lt;13, 2, TRUE, 0)</f>
        <v>#NAME?</v>
      </c>
      <c r="AN11" s="4">
        <v>10.0</v>
      </c>
      <c r="AO11" s="4" t="str">
        <f t="array" ref="AO11">_xludf.IFS(AN11&gt;52, 1, AN11&lt;7, 2, TRUE, 0)</f>
        <v>#NAME?</v>
      </c>
      <c r="AP11" s="4" t="s">
        <v>17</v>
      </c>
      <c r="AR11" s="4" t="s">
        <v>17</v>
      </c>
      <c r="AT11" s="4" t="s">
        <v>17</v>
      </c>
      <c r="AV11" s="4">
        <v>8.8</v>
      </c>
      <c r="AW11" s="4" t="str">
        <f t="array" ref="AW11">_xludf.IFS(AV11&gt;10.2, 1, AV11&lt;8.8, 2, TRUE, 0)</f>
        <v>#NAME?</v>
      </c>
      <c r="AX11" s="4">
        <v>6.0</v>
      </c>
      <c r="AY11" s="4" t="str">
        <f t="array" ref="AY11">_xludf.IFS(AX11&gt;5.1, 1, AX11&lt;2.4, 2, TRUE, 0)</f>
        <v>#NAME?</v>
      </c>
      <c r="AZ11" s="4">
        <v>139.0</v>
      </c>
      <c r="BA11" s="4" t="str">
        <f t="array" ref="BA11">_xludf.IFS(AZ11&gt;146, 1, AZ11&lt;136, 2, TRUE, 0)</f>
        <v>#NAME?</v>
      </c>
      <c r="BB11" s="4">
        <v>4.3</v>
      </c>
      <c r="BC11" s="4" t="str">
        <f t="array" ref="BC11">_xludf.IFS(BB11&gt;5.1, 1, BB11&lt;3.5, 2, TRUE, 0)</f>
        <v>#NAME?</v>
      </c>
      <c r="BD11" s="4">
        <v>6.8</v>
      </c>
      <c r="BE11" s="4" t="str">
        <f t="array" ref="BE11">_xludf.IFS(BD11&gt;8.7, 1, BD11&lt;6.6, 2, TRUE, 0)</f>
        <v>#NAME?</v>
      </c>
      <c r="BF11" s="4">
        <v>3.9</v>
      </c>
      <c r="BG11" s="4" t="str">
        <f t="array" ref="BG11">_xludf.IFS(BF11&gt;5.2, 1, BF11&lt;3.5, 2, TRUE, 0)</f>
        <v>#NAME?</v>
      </c>
      <c r="BH11" s="4">
        <v>2.9</v>
      </c>
      <c r="BI11" s="4" t="str">
        <f t="array" ref="BI11">_xludf.IFS(BH11&gt;3.5, 1, BH11&lt;1.5, 2, TRUE, 0)</f>
        <v>#NAME?</v>
      </c>
      <c r="BJ11" s="4">
        <v>67.0</v>
      </c>
      <c r="BK11" s="4" t="str">
        <f t="array" ref="BK11">_xludf.IFS(BJ11&gt;129, 1, BJ11&lt;40, 2, TRUE, 0)</f>
        <v>#NAME?</v>
      </c>
      <c r="BL11" s="4" t="s">
        <v>17</v>
      </c>
      <c r="BN11" s="4" t="s">
        <v>17</v>
      </c>
      <c r="BP11" s="4" t="s">
        <v>17</v>
      </c>
      <c r="BR11" s="4" t="s">
        <v>17</v>
      </c>
      <c r="BT11" s="4" t="s">
        <v>17</v>
      </c>
      <c r="BV11" s="4" t="s">
        <v>17</v>
      </c>
      <c r="BW11" s="4" t="s">
        <v>17</v>
      </c>
      <c r="BX11" s="4" t="s">
        <v>17</v>
      </c>
    </row>
    <row r="12" ht="15.75" customHeight="1">
      <c r="A12" s="4">
        <v>347741.0</v>
      </c>
      <c r="B12" s="4" t="s">
        <v>21</v>
      </c>
      <c r="C12" s="4">
        <v>63.0</v>
      </c>
      <c r="D12" s="4">
        <v>8.06</v>
      </c>
      <c r="E12" s="4" t="str">
        <f t="array" ref="E12">_xludf.IFS(D12&gt;10, 1, D12&lt;4, 2, TRUE, 0)</f>
        <v>#NAME?</v>
      </c>
      <c r="F12" s="4">
        <v>3.23</v>
      </c>
      <c r="G12" s="4" t="str">
        <f t="array" ref="G12">_xludf.IFS(F12&gt;6.2, 1, F12&lt;3.7, 2, TRUE, 0)</f>
        <v>#NAME?</v>
      </c>
      <c r="H12" s="4">
        <v>9.8</v>
      </c>
      <c r="I12" s="4" t="str">
        <f t="array" ref="I12">_xludf.IFS(H12&gt;18, 1, H12&lt;13, 2, TRUE, 0)</f>
        <v>#NAME?</v>
      </c>
      <c r="J12" s="4">
        <v>29.8</v>
      </c>
      <c r="K12" s="4" t="str">
        <f t="array" ref="K12">_xludf.IFS(J12&gt;55, 1, J12&lt;34, 2, TRUE, 0)</f>
        <v>#NAME?</v>
      </c>
      <c r="L12" s="4">
        <v>92.3</v>
      </c>
      <c r="M12" s="4" t="str">
        <f t="array" ref="M12">_xludf.IFS(L12&gt;100, 1, L12&lt;80, 2, TRUE, 0)</f>
        <v>#NAME?</v>
      </c>
      <c r="N12" s="4">
        <v>30.3</v>
      </c>
      <c r="O12" s="4" t="str">
        <f t="array" ref="O12">_xludf.IFS(N12&gt;32, 1, N12&lt;26, 2, TRUE, 0)</f>
        <v>#NAME?</v>
      </c>
      <c r="P12" s="4">
        <v>32.9</v>
      </c>
      <c r="Q12" s="4" t="str">
        <f t="array" ref="Q12">_xludf.IFS(P12&gt;37, 1, P12&lt;31, 2, TRUE, 0)</f>
        <v>#NAME?</v>
      </c>
      <c r="R12" s="4">
        <v>238.0</v>
      </c>
      <c r="S12" s="4" t="str">
        <f t="array" ref="S12">_xludf.IFS(R12&gt;400, 1, R12&lt;138, 2, TRUE, 0)</f>
        <v>#NAME?</v>
      </c>
      <c r="T12" s="4">
        <v>13.2</v>
      </c>
      <c r="U12" s="4" t="str">
        <f t="array" ref="U12">_xludf.IFS(T12&gt;15, 1, T12&lt;11, 2, TRUE, 0)</f>
        <v>#NAME?</v>
      </c>
      <c r="V12" s="4">
        <v>67.1</v>
      </c>
      <c r="W12" s="4" t="str">
        <f t="array" ref="W12">_xludf.IFS(V12&gt;78, 1, V12&lt;45, 2, TRUE, 0)</f>
        <v>#NAME?</v>
      </c>
      <c r="X12" s="4">
        <v>24.1</v>
      </c>
      <c r="Y12" s="4" t="str">
        <f t="array" ref="Y12">_xludf.IFS(X12&gt;45, 1, X12&lt;23, 2, TRUE, 0)</f>
        <v>#NAME?</v>
      </c>
      <c r="Z12" s="4">
        <v>4.8</v>
      </c>
      <c r="AA12" s="4" t="str">
        <f t="array" ref="AA12">_xludf.IFS(Z12&gt;10, 1, Z12&lt;2, 2, TRUE, 0)</f>
        <v>#NAME?</v>
      </c>
      <c r="AB12" s="4">
        <v>3.0</v>
      </c>
      <c r="AC12" s="4" t="str">
        <f t="array" ref="AC12">_xludf.IFS(AB12&gt;6, 1, AB12&lt;0, 2, TRUE, 0)</f>
        <v>#NAME?</v>
      </c>
      <c r="AD12" s="4">
        <v>1.0</v>
      </c>
      <c r="AE12" s="4" t="str">
        <f t="array" ref="AE12">_xludf.IFS(AD12&gt;2, 1, AD12&lt;0, 2, TRUE, 0)</f>
        <v>#NAME?</v>
      </c>
      <c r="AF12" s="4">
        <v>164.0</v>
      </c>
      <c r="AG12" s="4" t="str">
        <f t="array" ref="AG12">_xludf.IFS(AF12&gt;100, 1, AF12&lt;70, 2, TRUE, 0)</f>
        <v>#NAME?</v>
      </c>
      <c r="AH12" s="4">
        <v>88.8</v>
      </c>
      <c r="AI12" s="4" t="str">
        <f t="array" ref="AI12">_xludf.IFS(AH12&gt;20, 1, AH12&lt;8, 2, TRUE, 0)</f>
        <v>#NAME?</v>
      </c>
      <c r="AJ12" s="4">
        <v>10.1</v>
      </c>
      <c r="AK12" s="4" t="str">
        <f t="array" ref="AK12">_xludf.IFS(AJ12&gt;1.3, 1, AJ12&lt;0.7, 2, TRUE, 0)</f>
        <v>#NAME?</v>
      </c>
      <c r="AL12" s="4">
        <v>35.0</v>
      </c>
      <c r="AM12" s="4" t="str">
        <f t="array" ref="AM12">_xludf.IFS(AL12&gt;39, 1, AL12&lt;13, 2, TRUE, 0)</f>
        <v>#NAME?</v>
      </c>
      <c r="AN12" s="4">
        <v>20.0</v>
      </c>
      <c r="AO12" s="4" t="str">
        <f t="array" ref="AO12">_xludf.IFS(AN12&gt;52, 1, AN12&lt;7, 2, TRUE, 0)</f>
        <v>#NAME?</v>
      </c>
      <c r="AP12" s="4" t="s">
        <v>17</v>
      </c>
      <c r="AR12" s="4" t="s">
        <v>17</v>
      </c>
      <c r="AT12" s="4" t="s">
        <v>17</v>
      </c>
      <c r="AV12" s="4">
        <v>10.5</v>
      </c>
      <c r="AW12" s="4" t="str">
        <f t="array" ref="AW12">_xludf.IFS(AV12&gt;10.2, 1, AV12&lt;8.8, 2, TRUE, 0)</f>
        <v>#NAME?</v>
      </c>
      <c r="AX12" s="4">
        <v>4.8</v>
      </c>
      <c r="AY12" s="4" t="str">
        <f t="array" ref="AY12">_xludf.IFS(AX12&gt;5.1, 1, AX12&lt;2.4, 2, TRUE, 0)</f>
        <v>#NAME?</v>
      </c>
      <c r="AZ12" s="4">
        <v>138.0</v>
      </c>
      <c r="BA12" s="4" t="str">
        <f t="array" ref="BA12">_xludf.IFS(AZ12&gt;146, 1, AZ12&lt;136, 2, TRUE, 0)</f>
        <v>#NAME?</v>
      </c>
      <c r="BB12" s="4">
        <v>4.2</v>
      </c>
      <c r="BC12" s="4" t="str">
        <f t="array" ref="BC12">_xludf.IFS(BB12&gt;5.1, 1, BB12&lt;3.5, 2, TRUE, 0)</f>
        <v>#NAME?</v>
      </c>
      <c r="BD12" s="4">
        <v>6.6</v>
      </c>
      <c r="BE12" s="4" t="str">
        <f t="array" ref="BE12">_xludf.IFS(BD12&gt;8.7, 1, BD12&lt;6.6, 2, TRUE, 0)</f>
        <v>#NAME?</v>
      </c>
      <c r="BF12" s="4">
        <v>4.4</v>
      </c>
      <c r="BG12" s="4" t="str">
        <f t="array" ref="BG12">_xludf.IFS(BF12&gt;5.2, 1, BF12&lt;3.5, 2, TRUE, 0)</f>
        <v>#NAME?</v>
      </c>
      <c r="BH12" s="4">
        <v>2.2</v>
      </c>
      <c r="BI12" s="4" t="str">
        <f t="array" ref="BI12">_xludf.IFS(BH12&gt;3.5, 1, BH12&lt;1.5, 2, TRUE, 0)</f>
        <v>#NAME?</v>
      </c>
      <c r="BJ12" s="4">
        <v>26.0</v>
      </c>
      <c r="BK12" s="4" t="str">
        <f t="array" ref="BK12">_xludf.IFS(BJ12&gt;129, 1, BJ12&lt;40, 2, TRUE, 0)</f>
        <v>#NAME?</v>
      </c>
      <c r="BL12" s="4" t="s">
        <v>17</v>
      </c>
      <c r="BN12" s="4" t="s">
        <v>17</v>
      </c>
      <c r="BP12" s="4" t="s">
        <v>17</v>
      </c>
      <c r="BR12" s="4" t="s">
        <v>17</v>
      </c>
      <c r="BT12" s="4" t="s">
        <v>17</v>
      </c>
      <c r="BV12" s="4" t="s">
        <v>17</v>
      </c>
      <c r="BW12" s="4" t="s">
        <v>17</v>
      </c>
      <c r="BX12" s="4" t="s">
        <v>17</v>
      </c>
    </row>
    <row r="13" ht="15.75" customHeight="1">
      <c r="A13" s="4" t="s">
        <v>86</v>
      </c>
      <c r="BL13" s="4" t="s">
        <v>17</v>
      </c>
      <c r="BN13" s="4" t="s">
        <v>17</v>
      </c>
    </row>
    <row r="14" ht="15.75" customHeight="1">
      <c r="A14" s="4">
        <v>6143.0</v>
      </c>
      <c r="B14" s="4" t="s">
        <v>11</v>
      </c>
      <c r="C14" s="4">
        <v>63.0</v>
      </c>
      <c r="D14" s="4">
        <v>7.17</v>
      </c>
      <c r="E14" s="4" t="str">
        <f t="array" ref="E14">_xludf.IFS(D14&gt;10, 1, D14&lt;4, 2, TRUE, 0)</f>
        <v>#NAME?</v>
      </c>
      <c r="F14" s="4">
        <v>3.81</v>
      </c>
      <c r="G14" s="4" t="str">
        <f t="array" ref="G14">_xludf.IFS(F14&gt;6.2, 1, F14&lt;3.7, 2, TRUE, 0)</f>
        <v>#NAME?</v>
      </c>
      <c r="H14" s="4">
        <v>11.0</v>
      </c>
      <c r="I14" s="4" t="str">
        <f t="array" ref="I14">_xludf.IFS(H14&gt;18, 1, H14&lt;13, 2, TRUE, 0)</f>
        <v>#NAME?</v>
      </c>
      <c r="J14" s="4">
        <v>31.6</v>
      </c>
      <c r="K14" s="4" t="str">
        <f t="array" ref="K14">_xludf.IFS(J14&gt;55, 1, J14&lt;34, 2, TRUE, 0)</f>
        <v>#NAME?</v>
      </c>
      <c r="L14" s="4">
        <v>82.9</v>
      </c>
      <c r="M14" s="4" t="str">
        <f t="array" ref="M14">_xludf.IFS(L14&gt;100, 1, L14&lt;80, 2, TRUE, 0)</f>
        <v>#NAME?</v>
      </c>
      <c r="N14" s="4">
        <v>28.9</v>
      </c>
      <c r="O14" s="4" t="str">
        <f t="array" ref="O14">_xludf.IFS(N14&gt;32, 1, N14&lt;26, 2, TRUE, 0)</f>
        <v>#NAME?</v>
      </c>
      <c r="P14" s="4">
        <v>34.8</v>
      </c>
      <c r="Q14" s="4" t="str">
        <f t="array" ref="Q14">_xludf.IFS(P14&gt;37, 1, P14&lt;31, 2, TRUE, 0)</f>
        <v>#NAME?</v>
      </c>
      <c r="R14" s="4">
        <v>145.0</v>
      </c>
      <c r="S14" s="4" t="str">
        <f t="array" ref="S14">_xludf.IFS(R14&gt;400, 1, R14&lt;138, 2, TRUE, 0)</f>
        <v>#NAME?</v>
      </c>
      <c r="T14" s="4">
        <v>14.5</v>
      </c>
      <c r="U14" s="4" t="str">
        <f t="array" ref="U14">_xludf.IFS(T14&gt;15, 1, T14&lt;11, 2, TRUE, 0)</f>
        <v>#NAME?</v>
      </c>
      <c r="V14" s="4">
        <v>57.0</v>
      </c>
      <c r="W14" s="4" t="str">
        <f t="array" ref="W14">_xludf.IFS(V14&gt;78, 1, V14&lt;45, 2, TRUE, 0)</f>
        <v>#NAME?</v>
      </c>
      <c r="X14" s="4">
        <v>11.9</v>
      </c>
      <c r="Y14" s="4" t="str">
        <f t="array" ref="Y14">_xludf.IFS(X14&gt;45, 1, X14&lt;23, 2, TRUE, 0)</f>
        <v>#NAME?</v>
      </c>
      <c r="Z14" s="4">
        <v>6.3</v>
      </c>
      <c r="AA14" s="4" t="str">
        <f t="array" ref="AA14">_xludf.IFS(Z14&gt;10, 1, Z14&lt;2, 2, TRUE, 0)</f>
        <v>#NAME?</v>
      </c>
      <c r="AB14" s="4">
        <v>24.4</v>
      </c>
      <c r="AC14" s="4" t="str">
        <f t="array" ref="AC14">_xludf.IFS(AB14&gt;6, 1, AB14&lt;0, 2, TRUE, 0)</f>
        <v>#NAME?</v>
      </c>
      <c r="AD14" s="4">
        <v>0.4</v>
      </c>
      <c r="AE14" s="4" t="str">
        <f t="array" ref="AE14">_xludf.IFS(AD14&gt;2, 1, AD14&lt;0, 2, TRUE, 0)</f>
        <v>#NAME?</v>
      </c>
      <c r="AF14" s="4">
        <v>123.0</v>
      </c>
      <c r="AG14" s="4" t="str">
        <f t="array" ref="AG14">_xludf.IFS(AF14&gt;100, 1, AF14&lt;70, 2, TRUE, 0)</f>
        <v>#NAME?</v>
      </c>
      <c r="AH14" s="4">
        <v>67.1</v>
      </c>
      <c r="AI14" s="4" t="str">
        <f t="array" ref="AI14">_xludf.IFS(AH14&gt;20, 1, AH14&lt;8, 2, TRUE, 0)</f>
        <v>#NAME?</v>
      </c>
      <c r="AJ14" s="4">
        <v>9.0</v>
      </c>
      <c r="AK14" s="4" t="str">
        <f t="array" ref="AK14">_xludf.IFS(AJ14&gt;1.3, 1, AJ14&lt;0.7, 2, TRUE, 0)</f>
        <v>#NAME?</v>
      </c>
      <c r="AL14" s="4">
        <v>19.0</v>
      </c>
      <c r="AM14" s="4" t="str">
        <f t="array" ref="AM14">_xludf.IFS(AL14&gt;39, 1, AL14&lt;13, 2, TRUE, 0)</f>
        <v>#NAME?</v>
      </c>
      <c r="AN14" s="4">
        <v>21.0</v>
      </c>
      <c r="AO14" s="4" t="str">
        <f t="array" ref="AO14">_xludf.IFS(AN14&gt;52, 1, AN14&lt;7, 2, TRUE, 0)</f>
        <v>#NAME?</v>
      </c>
      <c r="AP14" s="4">
        <v>5.9</v>
      </c>
      <c r="AQ14" s="4" t="str">
        <f t="array" ref="AQ14">_xludf.IFS(AP14&gt;7.6, 1, AP14&lt;4.4, 2, TRUE, 0)</f>
        <v>#NAME?</v>
      </c>
      <c r="AR14" s="4">
        <v>105.0</v>
      </c>
      <c r="AS14" s="4" t="str">
        <f t="array" ref="AS14">_xludf.IFS(AR14&gt;200, 1, AR14&lt;0, 2, TRUE, 0)</f>
        <v>#NAME?</v>
      </c>
      <c r="AT14" s="4">
        <v>65.0</v>
      </c>
      <c r="AU14" s="4" t="str">
        <f t="array" ref="AU14">_xludf.IFS(AT14&gt;150, 1, AT14&lt;0, 2, TRUE, 0)</f>
        <v>#NAME?</v>
      </c>
      <c r="AV14" s="4">
        <v>10.5</v>
      </c>
      <c r="AW14" s="4" t="str">
        <f t="array" ref="AW14">_xludf.IFS(AV14&gt;10.2, 1, AV14&lt;8.8, 2, TRUE, 0)</f>
        <v>#NAME?</v>
      </c>
      <c r="AX14" s="4">
        <v>5.3</v>
      </c>
      <c r="AY14" s="4" t="str">
        <f t="array" ref="AY14">_xludf.IFS(AX14&gt;5.1, 1, AX14&lt;2.4, 2, TRUE, 0)</f>
        <v>#NAME?</v>
      </c>
      <c r="AZ14" s="4">
        <v>134.0</v>
      </c>
      <c r="BA14" s="4" t="str">
        <f t="array" ref="BA14">_xludf.IFS(AZ14&gt;146, 1, AZ14&lt;136, 2, TRUE, 0)</f>
        <v>#NAME?</v>
      </c>
      <c r="BB14" s="4">
        <v>5.0</v>
      </c>
      <c r="BC14" s="4" t="str">
        <f t="array" ref="BC14">_xludf.IFS(BB14&gt;5.1, 1, BB14&lt;3.5, 2, TRUE, 0)</f>
        <v>#NAME?</v>
      </c>
      <c r="BD14" s="4">
        <v>7.1</v>
      </c>
      <c r="BE14" s="4" t="str">
        <f t="array" ref="BE14">_xludf.IFS(BD14&gt;8.7, 1, BD14&lt;6.6, 2, TRUE, 0)</f>
        <v>#NAME?</v>
      </c>
      <c r="BF14" s="4">
        <v>3.9</v>
      </c>
      <c r="BG14" s="4" t="str">
        <f t="array" ref="BG14">_xludf.IFS(BF14&gt;5.2, 1, BF14&lt;3.5, 2, TRUE, 0)</f>
        <v>#NAME?</v>
      </c>
      <c r="BH14" s="4">
        <v>3.2</v>
      </c>
      <c r="BI14" s="4" t="str">
        <f t="array" ref="BI14">_xludf.IFS(BH14&gt;3.5, 1, BH14&lt;1.5, 2, TRUE, 0)</f>
        <v>#NAME?</v>
      </c>
      <c r="BJ14" s="4">
        <v>120.0</v>
      </c>
      <c r="BK14" s="4" t="str">
        <f t="array" ref="BK14">_xludf.IFS(BJ14&gt;129, 1, BJ14&lt;40, 2, TRUE, 0)</f>
        <v>#NAME?</v>
      </c>
      <c r="BL14" s="4">
        <v>51.0</v>
      </c>
      <c r="BM14" s="4" t="str">
        <f t="array" ref="BM14">_xludf.IFS(BL14&gt;158, 1, BL14&lt;37, 2, TRUE, 0)</f>
        <v>#NAME?</v>
      </c>
      <c r="BN14" s="4">
        <v>173.0</v>
      </c>
      <c r="BO14" s="4" t="str">
        <f t="array" ref="BO14">_xludf.IFS(BN14&gt;392, 1, BN14&lt;135, 2, TRUE, 0)</f>
        <v>#NAME?</v>
      </c>
      <c r="BP14" s="4">
        <v>224.0</v>
      </c>
      <c r="BQ14" s="4" t="str">
        <f t="array" ref="BQ14">_xludf.IFS(BP14&gt;400, 1, BP14&lt;250, 2, TRUE, 0)</f>
        <v>#NAME?</v>
      </c>
      <c r="BR14" s="4">
        <v>215.0</v>
      </c>
      <c r="BS14" s="4" t="str">
        <f t="array" ref="BS14">_xludf.IFS(BR14&gt;400, 1, BR14&lt;30, 2, TRUE, 0)</f>
        <v>#NAME?</v>
      </c>
      <c r="BT14" s="4" t="s">
        <v>17</v>
      </c>
      <c r="BV14" s="4" t="s">
        <v>17</v>
      </c>
      <c r="BW14" s="4" t="s">
        <v>17</v>
      </c>
      <c r="BX14" s="4">
        <v>0.4</v>
      </c>
    </row>
    <row r="15" ht="15.75" customHeight="1">
      <c r="A15" s="4">
        <v>22678.0</v>
      </c>
      <c r="B15" s="4" t="s">
        <v>11</v>
      </c>
      <c r="C15" s="4">
        <v>77.0</v>
      </c>
      <c r="D15" s="4">
        <v>5.06</v>
      </c>
      <c r="E15" s="4" t="str">
        <f t="array" ref="E15">_xludf.IFS(D15&gt;10, 1, D15&lt;4, 2, TRUE, 0)</f>
        <v>#NAME?</v>
      </c>
      <c r="F15" s="4">
        <v>3.1</v>
      </c>
      <c r="G15" s="4" t="str">
        <f t="array" ref="G15">_xludf.IFS(F15&gt;6.2, 1, F15&lt;3.7, 2, TRUE, 0)</f>
        <v>#NAME?</v>
      </c>
      <c r="H15" s="4">
        <v>10.2</v>
      </c>
      <c r="I15" s="4" t="str">
        <f t="array" ref="I15">_xludf.IFS(H15&gt;18, 1, H15&lt;13, 2, TRUE, 0)</f>
        <v>#NAME?</v>
      </c>
      <c r="J15" s="4">
        <v>28.8</v>
      </c>
      <c r="K15" s="4" t="str">
        <f t="array" ref="K15">_xludf.IFS(J15&gt;55, 1, J15&lt;34, 2, TRUE, 0)</f>
        <v>#NAME?</v>
      </c>
      <c r="L15" s="4">
        <v>92.9</v>
      </c>
      <c r="M15" s="4" t="str">
        <f t="array" ref="M15">_xludf.IFS(L15&gt;100, 1, L15&lt;80, 2, TRUE, 0)</f>
        <v>#NAME?</v>
      </c>
      <c r="N15" s="4">
        <v>32.9</v>
      </c>
      <c r="O15" s="4" t="str">
        <f t="array" ref="O15">_xludf.IFS(N15&gt;32, 1, N15&lt;26, 2, TRUE, 0)</f>
        <v>#NAME?</v>
      </c>
      <c r="P15" s="4">
        <v>35.4</v>
      </c>
      <c r="Q15" s="4" t="str">
        <f t="array" ref="Q15">_xludf.IFS(P15&gt;37, 1, P15&lt;31, 2, TRUE, 0)</f>
        <v>#NAME?</v>
      </c>
      <c r="R15" s="4">
        <v>163.0</v>
      </c>
      <c r="S15" s="4" t="str">
        <f t="array" ref="S15">_xludf.IFS(R15&gt;400, 1, R15&lt;138, 2, TRUE, 0)</f>
        <v>#NAME?</v>
      </c>
      <c r="T15" s="4">
        <v>13.9</v>
      </c>
      <c r="U15" s="4" t="str">
        <f t="array" ref="U15">_xludf.IFS(T15&gt;15, 1, T15&lt;11, 2, TRUE, 0)</f>
        <v>#NAME?</v>
      </c>
      <c r="V15" s="4">
        <v>69.1</v>
      </c>
      <c r="W15" s="4" t="str">
        <f t="array" ref="W15">_xludf.IFS(V15&gt;78, 1, V15&lt;45, 2, TRUE, 0)</f>
        <v>#NAME?</v>
      </c>
      <c r="X15" s="4">
        <v>19.8</v>
      </c>
      <c r="Y15" s="4" t="str">
        <f t="array" ref="Y15">_xludf.IFS(X15&gt;45, 1, X15&lt;23, 2, TRUE, 0)</f>
        <v>#NAME?</v>
      </c>
      <c r="Z15" s="4">
        <v>8.3</v>
      </c>
      <c r="AA15" s="4" t="str">
        <f t="array" ref="AA15">_xludf.IFS(Z15&gt;10, 1, Z15&lt;2, 2, TRUE, 0)</f>
        <v>#NAME?</v>
      </c>
      <c r="AB15" s="4">
        <v>2.4</v>
      </c>
      <c r="AC15" s="4" t="str">
        <f t="array" ref="AC15">_xludf.IFS(AB15&gt;6, 1, AB15&lt;0, 2, TRUE, 0)</f>
        <v>#NAME?</v>
      </c>
      <c r="AD15" s="4">
        <v>0.4</v>
      </c>
      <c r="AE15" s="4" t="str">
        <f t="array" ref="AE15">_xludf.IFS(AD15&gt;2, 1, AD15&lt;0, 2, TRUE, 0)</f>
        <v>#NAME?</v>
      </c>
      <c r="AF15" s="4">
        <v>112.0</v>
      </c>
      <c r="AG15" s="4" t="str">
        <f t="array" ref="AG15">_xludf.IFS(AF15&gt;100, 1, AF15&lt;70, 2, TRUE, 0)</f>
        <v>#NAME?</v>
      </c>
      <c r="AH15" s="4">
        <v>67.9</v>
      </c>
      <c r="AI15" s="4" t="str">
        <f t="array" ref="AI15">_xludf.IFS(AH15&gt;20, 1, AH15&lt;8, 2, TRUE, 0)</f>
        <v>#NAME?</v>
      </c>
      <c r="AJ15" s="4">
        <v>9.5</v>
      </c>
      <c r="AK15" s="4" t="str">
        <f t="array" ref="AK15">_xludf.IFS(AJ15&gt;1.3, 1, AJ15&lt;0.7, 2, TRUE, 0)</f>
        <v>#NAME?</v>
      </c>
      <c r="AL15" s="4">
        <v>25.0</v>
      </c>
      <c r="AM15" s="4" t="str">
        <f t="array" ref="AM15">_xludf.IFS(AL15&gt;39, 1, AL15&lt;13, 2, TRUE, 0)</f>
        <v>#NAME?</v>
      </c>
      <c r="AN15" s="4">
        <v>19.0</v>
      </c>
      <c r="AO15" s="4" t="str">
        <f t="array" ref="AO15">_xludf.IFS(AN15&gt;52, 1, AN15&lt;7, 2, TRUE, 0)</f>
        <v>#NAME?</v>
      </c>
      <c r="AP15" s="4">
        <v>6.8</v>
      </c>
      <c r="AQ15" s="4" t="str">
        <f t="array" ref="AQ15">_xludf.IFS(AP15&gt;7.6, 1, AP15&lt;4.4, 2, TRUE, 0)</f>
        <v>#NAME?</v>
      </c>
      <c r="AR15" s="4">
        <v>120.0</v>
      </c>
      <c r="AS15" s="4" t="str">
        <f t="array" ref="AS15">_xludf.IFS(AR15&gt;200, 1, AR15&lt;0, 2, TRUE, 0)</f>
        <v>#NAME?</v>
      </c>
      <c r="AT15" s="4">
        <v>69.0</v>
      </c>
      <c r="AU15" s="4" t="str">
        <f t="array" ref="AU15">_xludf.IFS(AT15&gt;150, 1, AT15&lt;0, 2, TRUE, 0)</f>
        <v>#NAME?</v>
      </c>
      <c r="AV15" s="4">
        <v>8.7</v>
      </c>
      <c r="AW15" s="4" t="str">
        <f t="array" ref="AW15">_xludf.IFS(AV15&gt;10.2, 1, AV15&lt;8.8, 2, TRUE, 0)</f>
        <v>#NAME?</v>
      </c>
      <c r="AX15" s="4">
        <v>5.1</v>
      </c>
      <c r="AY15" s="4" t="str">
        <f t="array" ref="AY15">_xludf.IFS(AX15&gt;5.1, 1, AX15&lt;2.4, 2, TRUE, 0)</f>
        <v>#NAME?</v>
      </c>
      <c r="AZ15" s="4">
        <v>133.0</v>
      </c>
      <c r="BA15" s="4" t="str">
        <f t="array" ref="BA15">_xludf.IFS(AZ15&gt;146, 1, AZ15&lt;136, 2, TRUE, 0)</f>
        <v>#NAME?</v>
      </c>
      <c r="BB15" s="4">
        <v>4.9</v>
      </c>
      <c r="BC15" s="4" t="str">
        <f t="array" ref="BC15">_xludf.IFS(BB15&gt;5.1, 1, BB15&lt;3.5, 2, TRUE, 0)</f>
        <v>#NAME?</v>
      </c>
      <c r="BD15" s="4">
        <v>6.5</v>
      </c>
      <c r="BE15" s="4" t="str">
        <f t="array" ref="BE15">_xludf.IFS(BD15&gt;8.7, 1, BD15&lt;6.6, 2, TRUE, 0)</f>
        <v>#NAME?</v>
      </c>
      <c r="BF15" s="4">
        <v>4.0</v>
      </c>
      <c r="BG15" s="4" t="str">
        <f t="array" ref="BG15">_xludf.IFS(BF15&gt;5.2, 1, BF15&lt;3.5, 2, TRUE, 0)</f>
        <v>#NAME?</v>
      </c>
      <c r="BH15" s="4">
        <v>2.5</v>
      </c>
      <c r="BI15" s="4" t="str">
        <f t="array" ref="BI15">_xludf.IFS(BH15&gt;3.5, 1, BH15&lt;1.5, 2, TRUE, 0)</f>
        <v>#NAME?</v>
      </c>
      <c r="BJ15" s="4">
        <v>29.0</v>
      </c>
      <c r="BK15" s="4" t="str">
        <f t="array" ref="BK15">_xludf.IFS(BJ15&gt;129, 1, BJ15&lt;40, 2, TRUE, 0)</f>
        <v>#NAME?</v>
      </c>
      <c r="BL15" s="4">
        <v>51.0</v>
      </c>
      <c r="BM15" s="4" t="str">
        <f t="array" ref="BM15">_xludf.IFS(BL15&gt;158, 1, BL15&lt;37, 2, TRUE, 0)</f>
        <v>#NAME?</v>
      </c>
      <c r="BN15" s="4">
        <v>231.0</v>
      </c>
      <c r="BO15" s="4" t="str">
        <f t="array" ref="BO15">_xludf.IFS(BN15&gt;392, 1, BN15&lt;135, 2, TRUE, 0)</f>
        <v>#NAME?</v>
      </c>
      <c r="BP15" s="4">
        <v>282.0</v>
      </c>
      <c r="BQ15" s="4" t="str">
        <f t="array" ref="BQ15">_xludf.IFS(BP15&gt;400, 1, BP15&lt;250, 2, TRUE, 0)</f>
        <v>#NAME?</v>
      </c>
      <c r="BR15" s="4">
        <v>443.0</v>
      </c>
      <c r="BS15" s="4" t="str">
        <f t="array" ref="BS15">_xludf.IFS(BR15&gt;400, 1, BR15&lt;30, 2, TRUE, 0)</f>
        <v>#NAME?</v>
      </c>
      <c r="BT15" s="4" t="s">
        <v>17</v>
      </c>
      <c r="BV15" s="4" t="s">
        <v>17</v>
      </c>
      <c r="BW15" s="4" t="s">
        <v>17</v>
      </c>
      <c r="BX15" s="4">
        <v>0.6</v>
      </c>
    </row>
    <row r="16" ht="15.75" customHeight="1">
      <c r="A16" s="4">
        <v>78226.0</v>
      </c>
      <c r="B16" s="4" t="s">
        <v>11</v>
      </c>
      <c r="C16" s="4">
        <v>47.0</v>
      </c>
      <c r="D16" s="4">
        <v>3.65</v>
      </c>
      <c r="E16" s="4" t="str">
        <f t="array" ref="E16">_xludf.IFS(D16&gt;10, 1, D16&lt;4, 2, TRUE, 0)</f>
        <v>#NAME?</v>
      </c>
      <c r="F16" s="4">
        <v>4.22</v>
      </c>
      <c r="G16" s="4" t="str">
        <f t="array" ref="G16">_xludf.IFS(F16&gt;6.2, 1, F16&lt;3.7, 2, TRUE, 0)</f>
        <v>#NAME?</v>
      </c>
      <c r="H16" s="4">
        <v>13.3</v>
      </c>
      <c r="I16" s="4" t="str">
        <f t="array" ref="I16">_xludf.IFS(H16&gt;18, 1, H16&lt;13, 2, TRUE, 0)</f>
        <v>#NAME?</v>
      </c>
      <c r="J16" s="4">
        <v>39.9</v>
      </c>
      <c r="K16" s="4" t="str">
        <f t="array" ref="K16">_xludf.IFS(J16&gt;55, 1, J16&lt;34, 2, TRUE, 0)</f>
        <v>#NAME?</v>
      </c>
      <c r="L16" s="4">
        <v>94.5</v>
      </c>
      <c r="M16" s="4" t="str">
        <f t="array" ref="M16">_xludf.IFS(L16&gt;100, 1, L16&lt;80, 2, TRUE, 0)</f>
        <v>#NAME?</v>
      </c>
      <c r="N16" s="4">
        <v>31.5</v>
      </c>
      <c r="O16" s="4" t="str">
        <f t="array" ref="O16">_xludf.IFS(N16&gt;32, 1, N16&lt;26, 2, TRUE, 0)</f>
        <v>#NAME?</v>
      </c>
      <c r="P16" s="4">
        <v>33.3</v>
      </c>
      <c r="Q16" s="4" t="str">
        <f t="array" ref="Q16">_xludf.IFS(P16&gt;37, 1, P16&lt;31, 2, TRUE, 0)</f>
        <v>#NAME?</v>
      </c>
      <c r="R16" s="4">
        <v>180.0</v>
      </c>
      <c r="S16" s="4" t="str">
        <f t="array" ref="S16">_xludf.IFS(R16&gt;400, 1, R16&lt;138, 2, TRUE, 0)</f>
        <v>#NAME?</v>
      </c>
      <c r="T16" s="4">
        <v>13.0</v>
      </c>
      <c r="U16" s="4" t="str">
        <f t="array" ref="U16">_xludf.IFS(T16&gt;15, 1, T16&lt;11, 2, TRUE, 0)</f>
        <v>#NAME?</v>
      </c>
      <c r="V16" s="4">
        <v>71.0</v>
      </c>
      <c r="W16" s="4" t="str">
        <f t="array" ref="W16">_xludf.IFS(V16&gt;78, 1, V16&lt;45, 2, TRUE, 0)</f>
        <v>#NAME?</v>
      </c>
      <c r="X16" s="4">
        <v>23.3</v>
      </c>
      <c r="Y16" s="4" t="str">
        <f t="array" ref="Y16">_xludf.IFS(X16&gt;45, 1, X16&lt;23, 2, TRUE, 0)</f>
        <v>#NAME?</v>
      </c>
      <c r="Z16" s="4">
        <v>4.4</v>
      </c>
      <c r="AA16" s="4" t="str">
        <f t="array" ref="AA16">_xludf.IFS(Z16&gt;10, 1, Z16&lt;2, 2, TRUE, 0)</f>
        <v>#NAME?</v>
      </c>
      <c r="AB16" s="4">
        <v>0.8</v>
      </c>
      <c r="AC16" s="4" t="str">
        <f t="array" ref="AC16">_xludf.IFS(AB16&gt;6, 1, AB16&lt;0, 2, TRUE, 0)</f>
        <v>#NAME?</v>
      </c>
      <c r="AD16" s="4">
        <v>0.5</v>
      </c>
      <c r="AE16" s="4" t="str">
        <f t="array" ref="AE16">_xludf.IFS(AD16&gt;2, 1, AD16&lt;0, 2, TRUE, 0)</f>
        <v>#NAME?</v>
      </c>
      <c r="AF16" s="4">
        <v>137.0</v>
      </c>
      <c r="AG16" s="4" t="str">
        <f t="array" ref="AG16">_xludf.IFS(AF16&gt;100, 1, AF16&lt;70, 2, TRUE, 0)</f>
        <v>#NAME?</v>
      </c>
      <c r="AH16" s="4">
        <v>52.9</v>
      </c>
      <c r="AI16" s="4" t="str">
        <f t="array" ref="AI16">_xludf.IFS(AH16&gt;20, 1, AH16&lt;8, 2, TRUE, 0)</f>
        <v>#NAME?</v>
      </c>
      <c r="AJ16" s="4">
        <v>10.6</v>
      </c>
      <c r="AK16" s="4" t="str">
        <f t="array" ref="AK16">_xludf.IFS(AJ16&gt;1.3, 1, AJ16&lt;0.7, 2, TRUE, 0)</f>
        <v>#NAME?</v>
      </c>
      <c r="AL16" s="4">
        <v>19.0</v>
      </c>
      <c r="AM16" s="4" t="str">
        <f t="array" ref="AM16">_xludf.IFS(AL16&gt;39, 1, AL16&lt;13, 2, TRUE, 0)</f>
        <v>#NAME?</v>
      </c>
      <c r="AN16" s="4">
        <v>11.0</v>
      </c>
      <c r="AO16" s="4" t="str">
        <f t="array" ref="AO16">_xludf.IFS(AN16&gt;52, 1, AN16&lt;7, 2, TRUE, 0)</f>
        <v>#NAME?</v>
      </c>
      <c r="AP16" s="4">
        <v>8.3</v>
      </c>
      <c r="AQ16" s="4" t="str">
        <f t="array" ref="AQ16">_xludf.IFS(AP16&gt;7.6, 1, AP16&lt;4.4, 2, TRUE, 0)</f>
        <v>#NAME?</v>
      </c>
      <c r="AR16" s="4">
        <v>167.0</v>
      </c>
      <c r="AS16" s="4" t="str">
        <f t="array" ref="AS16">_xludf.IFS(AR16&gt;200, 1, AR16&lt;0, 2, TRUE, 0)</f>
        <v>#NAME?</v>
      </c>
      <c r="AT16" s="4">
        <v>121.0</v>
      </c>
      <c r="AU16" s="4" t="str">
        <f t="array" ref="AU16">_xludf.IFS(AT16&gt;150, 1, AT16&lt;0, 2, TRUE, 0)</f>
        <v>#NAME?</v>
      </c>
      <c r="AV16" s="4">
        <v>9.1</v>
      </c>
      <c r="AW16" s="4" t="str">
        <f t="array" ref="AW16">_xludf.IFS(AV16&gt;10.2, 1, AV16&lt;8.8, 2, TRUE, 0)</f>
        <v>#NAME?</v>
      </c>
      <c r="AX16" s="4">
        <v>5.2</v>
      </c>
      <c r="AY16" s="4" t="str">
        <f t="array" ref="AY16">_xludf.IFS(AX16&gt;5.1, 1, AX16&lt;2.4, 2, TRUE, 0)</f>
        <v>#NAME?</v>
      </c>
      <c r="AZ16" s="4">
        <v>138.0</v>
      </c>
      <c r="BA16" s="4" t="str">
        <f t="array" ref="BA16">_xludf.IFS(AZ16&gt;146, 1, AZ16&lt;136, 2, TRUE, 0)</f>
        <v>#NAME?</v>
      </c>
      <c r="BB16" s="4">
        <v>4.5</v>
      </c>
      <c r="BC16" s="4" t="str">
        <f t="array" ref="BC16">_xludf.IFS(BB16&gt;5.1, 1, BB16&lt;3.5, 2, TRUE, 0)</f>
        <v>#NAME?</v>
      </c>
      <c r="BD16" s="4">
        <v>7.3</v>
      </c>
      <c r="BE16" s="4" t="str">
        <f t="array" ref="BE16">_xludf.IFS(BD16&gt;8.7, 1, BD16&lt;6.6, 2, TRUE, 0)</f>
        <v>#NAME?</v>
      </c>
      <c r="BF16" s="4">
        <v>4.3</v>
      </c>
      <c r="BG16" s="4" t="str">
        <f t="array" ref="BG16">_xludf.IFS(BF16&gt;5.2, 1, BF16&lt;3.5, 2, TRUE, 0)</f>
        <v>#NAME?</v>
      </c>
      <c r="BH16" s="4">
        <v>3.0</v>
      </c>
      <c r="BI16" s="4" t="str">
        <f t="array" ref="BI16">_xludf.IFS(BH16&gt;3.5, 1, BH16&lt;1.5, 2, TRUE, 0)</f>
        <v>#NAME?</v>
      </c>
      <c r="BJ16" s="4">
        <v>56.0</v>
      </c>
      <c r="BK16" s="4" t="str">
        <f t="array" ref="BK16">_xludf.IFS(BJ16&gt;129, 1, BJ16&lt;40, 2, TRUE, 0)</f>
        <v>#NAME?</v>
      </c>
      <c r="BL16" s="4">
        <v>80.0</v>
      </c>
      <c r="BM16" s="4" t="str">
        <f t="array" ref="BM16">_xludf.IFS(BL16&gt;158, 1, BL16&lt;37, 2, TRUE, 0)</f>
        <v>#NAME?</v>
      </c>
      <c r="BN16" s="4">
        <v>154.0</v>
      </c>
      <c r="BO16" s="4" t="str">
        <f t="array" ref="BO16">_xludf.IFS(BN16&gt;392, 1, BN16&lt;135, 2, TRUE, 0)</f>
        <v>#NAME?</v>
      </c>
      <c r="BP16" s="4">
        <v>234.0</v>
      </c>
      <c r="BQ16" s="4" t="str">
        <f t="array" ref="BQ16">_xludf.IFS(BP16&gt;400, 1, BP16&lt;250, 2, TRUE, 0)</f>
        <v>#NAME?</v>
      </c>
      <c r="BR16" s="4">
        <v>272.0</v>
      </c>
      <c r="BS16" s="4" t="str">
        <f t="array" ref="BS16">_xludf.IFS(BR16&gt;400, 1, BR16&lt;30, 2, TRUE, 0)</f>
        <v>#NAME?</v>
      </c>
      <c r="BT16" s="4" t="s">
        <v>17</v>
      </c>
      <c r="BV16" s="4" t="s">
        <v>17</v>
      </c>
      <c r="BW16" s="4" t="s">
        <v>17</v>
      </c>
      <c r="BX16" s="4">
        <v>0.5</v>
      </c>
    </row>
    <row r="17" ht="15.75" customHeight="1">
      <c r="A17" s="4">
        <v>314908.0</v>
      </c>
      <c r="B17" s="4" t="s">
        <v>11</v>
      </c>
      <c r="C17" s="4">
        <v>81.0</v>
      </c>
      <c r="D17" s="4">
        <v>6.16</v>
      </c>
      <c r="E17" s="4" t="str">
        <f t="array" ref="E17">_xludf.IFS(D17&gt;10, 1, D17&lt;4, 2, TRUE, 0)</f>
        <v>#NAME?</v>
      </c>
      <c r="F17" s="4">
        <v>3.14</v>
      </c>
      <c r="G17" s="4" t="str">
        <f t="array" ref="G17">_xludf.IFS(F17&gt;6.2, 1, F17&lt;3.7, 2, TRUE, 0)</f>
        <v>#NAME?</v>
      </c>
      <c r="H17" s="4">
        <v>10.4</v>
      </c>
      <c r="I17" s="4" t="str">
        <f t="array" ref="I17">_xludf.IFS(H17&gt;18, 1, H17&lt;13, 2, TRUE, 0)</f>
        <v>#NAME?</v>
      </c>
      <c r="J17" s="4">
        <v>29.2</v>
      </c>
      <c r="K17" s="4" t="str">
        <f t="array" ref="K17">_xludf.IFS(J17&gt;55, 1, J17&lt;34, 2, TRUE, 0)</f>
        <v>#NAME?</v>
      </c>
      <c r="L17" s="4">
        <v>93.0</v>
      </c>
      <c r="M17" s="4" t="str">
        <f t="array" ref="M17">_xludf.IFS(L17&gt;100, 1, L17&lt;80, 2, TRUE, 0)</f>
        <v>#NAME?</v>
      </c>
      <c r="N17" s="4">
        <v>33.1</v>
      </c>
      <c r="O17" s="4" t="str">
        <f t="array" ref="O17">_xludf.IFS(N17&gt;32, 1, N17&lt;26, 2, TRUE, 0)</f>
        <v>#NAME?</v>
      </c>
      <c r="P17" s="4">
        <v>35.6</v>
      </c>
      <c r="Q17" s="4" t="str">
        <f t="array" ref="Q17">_xludf.IFS(P17&gt;37, 1, P17&lt;31, 2, TRUE, 0)</f>
        <v>#NAME?</v>
      </c>
      <c r="R17" s="4">
        <v>87.0</v>
      </c>
      <c r="S17" s="4" t="str">
        <f t="array" ref="S17">_xludf.IFS(R17&gt;400, 1, R17&lt;138, 2, TRUE, 0)</f>
        <v>#NAME?</v>
      </c>
      <c r="T17" s="4">
        <v>13.3</v>
      </c>
      <c r="U17" s="4" t="str">
        <f t="array" ref="U17">_xludf.IFS(T17&gt;15, 1, T17&lt;11, 2, TRUE, 0)</f>
        <v>#NAME?</v>
      </c>
      <c r="V17" s="4">
        <v>66.3</v>
      </c>
      <c r="W17" s="4" t="str">
        <f t="array" ref="W17">_xludf.IFS(V17&gt;78, 1, V17&lt;45, 2, TRUE, 0)</f>
        <v>#NAME?</v>
      </c>
      <c r="X17" s="4">
        <v>15.1</v>
      </c>
      <c r="Y17" s="4" t="str">
        <f t="array" ref="Y17">_xludf.IFS(X17&gt;45, 1, X17&lt;23, 2, TRUE, 0)</f>
        <v>#NAME?</v>
      </c>
      <c r="Z17" s="4">
        <v>13.5</v>
      </c>
      <c r="AA17" s="4" t="str">
        <f t="array" ref="AA17">_xludf.IFS(Z17&gt;10, 1, Z17&lt;2, 2, TRUE, 0)</f>
        <v>#NAME?</v>
      </c>
      <c r="AB17" s="4">
        <v>4.5</v>
      </c>
      <c r="AC17" s="4" t="str">
        <f t="array" ref="AC17">_xludf.IFS(AB17&gt;6, 1, AB17&lt;0, 2, TRUE, 0)</f>
        <v>#NAME?</v>
      </c>
      <c r="AD17" s="4">
        <v>0.6</v>
      </c>
      <c r="AE17" s="4" t="str">
        <f t="array" ref="AE17">_xludf.IFS(AD17&gt;2, 1, AD17&lt;0, 2, TRUE, 0)</f>
        <v>#NAME?</v>
      </c>
      <c r="AF17" s="4">
        <v>107.0</v>
      </c>
      <c r="AG17" s="4" t="str">
        <f t="array" ref="AG17">_xludf.IFS(AF17&gt;100, 1, AF17&lt;70, 2, TRUE, 0)</f>
        <v>#NAME?</v>
      </c>
      <c r="AH17" s="4">
        <v>56.4</v>
      </c>
      <c r="AI17" s="4" t="str">
        <f t="array" ref="AI17">_xludf.IFS(AH17&gt;20, 1, AH17&lt;8, 2, TRUE, 0)</f>
        <v>#NAME?</v>
      </c>
      <c r="AJ17" s="4">
        <v>6.5</v>
      </c>
      <c r="AK17" s="4" t="str">
        <f t="array" ref="AK17">_xludf.IFS(AJ17&gt;1.3, 1, AJ17&lt;0.7, 2, TRUE, 0)</f>
        <v>#NAME?</v>
      </c>
      <c r="AL17" s="4">
        <v>33.0</v>
      </c>
      <c r="AM17" s="4" t="str">
        <f t="array" ref="AM17">_xludf.IFS(AL17&gt;39, 1, AL17&lt;13, 2, TRUE, 0)</f>
        <v>#NAME?</v>
      </c>
      <c r="AN17" s="4">
        <v>36.0</v>
      </c>
      <c r="AO17" s="4" t="str">
        <f t="array" ref="AO17">_xludf.IFS(AN17&gt;52, 1, AN17&lt;7, 2, TRUE, 0)</f>
        <v>#NAME?</v>
      </c>
      <c r="AP17" s="4">
        <v>4.6</v>
      </c>
      <c r="AQ17" s="4" t="str">
        <f t="array" ref="AQ17">_xludf.IFS(AP17&gt;7.6, 1, AP17&lt;4.4, 2, TRUE, 0)</f>
        <v>#NAME?</v>
      </c>
      <c r="AR17" s="4">
        <v>109.0</v>
      </c>
      <c r="AS17" s="4" t="str">
        <f t="array" ref="AS17">_xludf.IFS(AR17&gt;200, 1, AR17&lt;0, 2, TRUE, 0)</f>
        <v>#NAME?</v>
      </c>
      <c r="AT17" s="4">
        <v>52.0</v>
      </c>
      <c r="AU17" s="4" t="str">
        <f t="array" ref="AU17">_xludf.IFS(AT17&gt;150, 1, AT17&lt;0, 2, TRUE, 0)</f>
        <v>#NAME?</v>
      </c>
      <c r="AV17" s="4">
        <v>9.0</v>
      </c>
      <c r="AW17" s="4" t="str">
        <f t="array" ref="AW17">_xludf.IFS(AV17&gt;10.2, 1, AV17&lt;8.8, 2, TRUE, 0)</f>
        <v>#NAME?</v>
      </c>
      <c r="AX17" s="4">
        <v>6.8</v>
      </c>
      <c r="AY17" s="4" t="str">
        <f t="array" ref="AY17">_xludf.IFS(AX17&gt;5.1, 1, AX17&lt;2.4, 2, TRUE, 0)</f>
        <v>#NAME?</v>
      </c>
      <c r="AZ17" s="4">
        <v>133.0</v>
      </c>
      <c r="BA17" s="4" t="str">
        <f t="array" ref="BA17">_xludf.IFS(AZ17&gt;146, 1, AZ17&lt;136, 2, TRUE, 0)</f>
        <v>#NAME?</v>
      </c>
      <c r="BB17" s="4">
        <v>5.2</v>
      </c>
      <c r="BC17" s="4" t="str">
        <f t="array" ref="BC17">_xludf.IFS(BB17&gt;5.1, 1, BB17&lt;3.5, 2, TRUE, 0)</f>
        <v>#NAME?</v>
      </c>
      <c r="BD17" s="4">
        <v>6.7</v>
      </c>
      <c r="BE17" s="4" t="str">
        <f t="array" ref="BE17">_xludf.IFS(BD17&gt;8.7, 1, BD17&lt;6.6, 2, TRUE, 0)</f>
        <v>#NAME?</v>
      </c>
      <c r="BF17" s="4">
        <v>3.3</v>
      </c>
      <c r="BG17" s="4" t="str">
        <f t="array" ref="BG17">_xludf.IFS(BF17&gt;5.2, 1, BF17&lt;3.5, 2, TRUE, 0)</f>
        <v>#NAME?</v>
      </c>
      <c r="BH17" s="4">
        <v>3.4</v>
      </c>
      <c r="BI17" s="4" t="str">
        <f t="array" ref="BI17">_xludf.IFS(BH17&gt;3.5, 1, BH17&lt;1.5, 2, TRUE, 0)</f>
        <v>#NAME?</v>
      </c>
      <c r="BJ17" s="4">
        <v>153.0</v>
      </c>
      <c r="BK17" s="4" t="str">
        <f t="array" ref="BK17">_xludf.IFS(BJ17&gt;129, 1, BJ17&lt;40, 2, TRUE, 0)</f>
        <v>#NAME?</v>
      </c>
      <c r="BL17" s="4">
        <v>39.0</v>
      </c>
      <c r="BM17" s="4" t="str">
        <f t="array" ref="BM17">_xludf.IFS(BL17&gt;158, 1, BL17&lt;37, 2, TRUE, 0)</f>
        <v>#NAME?</v>
      </c>
      <c r="BN17" s="4">
        <v>129.0</v>
      </c>
      <c r="BO17" s="4" t="str">
        <f t="array" ref="BO17">_xludf.IFS(BN17&gt;392, 1, BN17&lt;135, 2, TRUE, 0)</f>
        <v>#NAME?</v>
      </c>
      <c r="BP17" s="4">
        <v>168.0</v>
      </c>
      <c r="BQ17" s="4" t="str">
        <f t="array" ref="BQ17">_xludf.IFS(BP17&gt;400, 1, BP17&lt;250, 2, TRUE, 0)</f>
        <v>#NAME?</v>
      </c>
      <c r="BR17" s="4">
        <v>276.0</v>
      </c>
      <c r="BS17" s="4" t="str">
        <f t="array" ref="BS17">_xludf.IFS(BR17&gt;400, 1, BR17&lt;30, 2, TRUE, 0)</f>
        <v>#NAME?</v>
      </c>
      <c r="BT17" s="4" t="s">
        <v>17</v>
      </c>
      <c r="BV17" s="4" t="s">
        <v>17</v>
      </c>
      <c r="BW17" s="4" t="s">
        <v>17</v>
      </c>
      <c r="BX17" s="4">
        <v>0.7</v>
      </c>
    </row>
    <row r="18" ht="15.75" customHeight="1">
      <c r="A18" s="4">
        <v>320078.0</v>
      </c>
      <c r="B18" s="4" t="s">
        <v>11</v>
      </c>
      <c r="C18" s="4">
        <v>68.0</v>
      </c>
      <c r="D18" s="4">
        <v>4.83</v>
      </c>
      <c r="E18" s="4" t="str">
        <f t="array" ref="E18">_xludf.IFS(D18&gt;10, 1, D18&lt;4, 2, TRUE, 0)</f>
        <v>#NAME?</v>
      </c>
      <c r="F18" s="4">
        <v>3.57</v>
      </c>
      <c r="G18" s="4" t="str">
        <f t="array" ref="G18">_xludf.IFS(F18&gt;6.2, 1, F18&lt;3.7, 2, TRUE, 0)</f>
        <v>#NAME?</v>
      </c>
      <c r="H18" s="4">
        <v>10.7</v>
      </c>
      <c r="I18" s="4" t="str">
        <f t="array" ref="I18">_xludf.IFS(H18&gt;18, 1, H18&lt;13, 2, TRUE, 0)</f>
        <v>#NAME?</v>
      </c>
      <c r="J18" s="4">
        <v>30.3</v>
      </c>
      <c r="K18" s="4" t="str">
        <f t="array" ref="K18">_xludf.IFS(J18&gt;55, 1, J18&lt;34, 2, TRUE, 0)</f>
        <v>#NAME?</v>
      </c>
      <c r="L18" s="4">
        <v>84.9</v>
      </c>
      <c r="M18" s="4" t="str">
        <f t="array" ref="M18">_xludf.IFS(L18&gt;100, 1, L18&lt;80, 2, TRUE, 0)</f>
        <v>#NAME?</v>
      </c>
      <c r="N18" s="4">
        <v>30.0</v>
      </c>
      <c r="O18" s="4" t="str">
        <f t="array" ref="O18">_xludf.IFS(N18&gt;32, 1, N18&lt;26, 2, TRUE, 0)</f>
        <v>#NAME?</v>
      </c>
      <c r="P18" s="4">
        <v>35.3</v>
      </c>
      <c r="Q18" s="4" t="str">
        <f t="array" ref="Q18">_xludf.IFS(P18&gt;37, 1, P18&lt;31, 2, TRUE, 0)</f>
        <v>#NAME?</v>
      </c>
      <c r="R18" s="4">
        <v>137.0</v>
      </c>
      <c r="S18" s="4" t="str">
        <f t="array" ref="S18">_xludf.IFS(R18&gt;400, 1, R18&lt;138, 2, TRUE, 0)</f>
        <v>#NAME?</v>
      </c>
      <c r="T18" s="4">
        <v>13.1</v>
      </c>
      <c r="U18" s="4" t="str">
        <f t="array" ref="U18">_xludf.IFS(T18&gt;15, 1, T18&lt;11, 2, TRUE, 0)</f>
        <v>#NAME?</v>
      </c>
      <c r="V18" s="4">
        <v>47.9</v>
      </c>
      <c r="W18" s="4" t="str">
        <f t="array" ref="W18">_xludf.IFS(V18&gt;78, 1, V18&lt;45, 2, TRUE, 0)</f>
        <v>#NAME?</v>
      </c>
      <c r="X18" s="4">
        <v>33.1</v>
      </c>
      <c r="Y18" s="4" t="str">
        <f t="array" ref="Y18">_xludf.IFS(X18&gt;45, 1, X18&lt;23, 2, TRUE, 0)</f>
        <v>#NAME?</v>
      </c>
      <c r="Z18" s="4">
        <v>12.2</v>
      </c>
      <c r="AA18" s="4" t="str">
        <f t="array" ref="AA18">_xludf.IFS(Z18&gt;10, 1, Z18&lt;2, 2, TRUE, 0)</f>
        <v>#NAME?</v>
      </c>
      <c r="AB18" s="4">
        <v>6.4</v>
      </c>
      <c r="AC18" s="4" t="str">
        <f t="array" ref="AC18">_xludf.IFS(AB18&gt;6, 1, AB18&lt;0, 2, TRUE, 0)</f>
        <v>#NAME?</v>
      </c>
      <c r="AD18" s="4">
        <v>0.4</v>
      </c>
      <c r="AE18" s="4" t="str">
        <f t="array" ref="AE18">_xludf.IFS(AD18&gt;2, 1, AD18&lt;0, 2, TRUE, 0)</f>
        <v>#NAME?</v>
      </c>
      <c r="AF18" s="4">
        <v>195.0</v>
      </c>
      <c r="AG18" s="4" t="str">
        <f t="array" ref="AG18">_xludf.IFS(AF18&gt;100, 1, AF18&lt;70, 2, TRUE, 0)</f>
        <v>#NAME?</v>
      </c>
      <c r="AH18" s="4">
        <v>37.7</v>
      </c>
      <c r="AI18" s="4" t="str">
        <f t="array" ref="AI18">_xludf.IFS(AH18&gt;20, 1, AH18&lt;8, 2, TRUE, 0)</f>
        <v>#NAME?</v>
      </c>
      <c r="AJ18" s="4">
        <v>8.4</v>
      </c>
      <c r="AK18" s="4" t="str">
        <f t="array" ref="AK18">_xludf.IFS(AJ18&gt;1.3, 1, AJ18&lt;0.7, 2, TRUE, 0)</f>
        <v>#NAME?</v>
      </c>
      <c r="AL18" s="4">
        <v>7.0</v>
      </c>
      <c r="AM18" s="4" t="str">
        <f t="array" ref="AM18">_xludf.IFS(AL18&gt;39, 1, AL18&lt;13, 2, TRUE, 0)</f>
        <v>#NAME?</v>
      </c>
      <c r="AN18" s="4">
        <v>9.0</v>
      </c>
      <c r="AO18" s="4" t="str">
        <f t="array" ref="AO18">_xludf.IFS(AN18&gt;52, 1, AN18&lt;7, 2, TRUE, 0)</f>
        <v>#NAME?</v>
      </c>
      <c r="AP18" s="4">
        <v>5.4</v>
      </c>
      <c r="AQ18" s="4" t="str">
        <f t="array" ref="AQ18">_xludf.IFS(AP18&gt;7.6, 1, AP18&lt;4.4, 2, TRUE, 0)</f>
        <v>#NAME?</v>
      </c>
      <c r="AR18" s="4">
        <v>140.0</v>
      </c>
      <c r="AS18" s="4" t="str">
        <f t="array" ref="AS18">_xludf.IFS(AR18&gt;200, 1, AR18&lt;0, 2, TRUE, 0)</f>
        <v>#NAME?</v>
      </c>
      <c r="AT18" s="4">
        <v>138.0</v>
      </c>
      <c r="AU18" s="4" t="str">
        <f t="array" ref="AU18">_xludf.IFS(AT18&gt;150, 1, AT18&lt;0, 2, TRUE, 0)</f>
        <v>#NAME?</v>
      </c>
      <c r="AV18" s="4">
        <v>8.2</v>
      </c>
      <c r="AW18" s="4" t="str">
        <f t="array" ref="AW18">_xludf.IFS(AV18&gt;10.2, 1, AV18&lt;8.8, 2, TRUE, 0)</f>
        <v>#NAME?</v>
      </c>
      <c r="AX18" s="4">
        <v>4.3</v>
      </c>
      <c r="AY18" s="4" t="str">
        <f t="array" ref="AY18">_xludf.IFS(AX18&gt;5.1, 1, AX18&lt;2.4, 2, TRUE, 0)</f>
        <v>#NAME?</v>
      </c>
      <c r="AZ18" s="4">
        <v>128.0</v>
      </c>
      <c r="BA18" s="4" t="str">
        <f t="array" ref="BA18">_xludf.IFS(AZ18&gt;146, 1, AZ18&lt;136, 2, TRUE, 0)</f>
        <v>#NAME?</v>
      </c>
      <c r="BB18" s="4">
        <v>4.8</v>
      </c>
      <c r="BC18" s="4" t="str">
        <f t="array" ref="BC18">_xludf.IFS(BB18&gt;5.1, 1, BB18&lt;3.5, 2, TRUE, 0)</f>
        <v>#NAME?</v>
      </c>
      <c r="BD18" s="4">
        <v>7.3</v>
      </c>
      <c r="BE18" s="4" t="str">
        <f t="array" ref="BE18">_xludf.IFS(BD18&gt;8.7, 1, BD18&lt;6.6, 2, TRUE, 0)</f>
        <v>#NAME?</v>
      </c>
      <c r="BF18" s="4">
        <v>4.2</v>
      </c>
      <c r="BG18" s="4" t="str">
        <f t="array" ref="BG18">_xludf.IFS(BF18&gt;5.2, 1, BF18&lt;3.5, 2, TRUE, 0)</f>
        <v>#NAME?</v>
      </c>
      <c r="BH18" s="4">
        <v>3.1</v>
      </c>
      <c r="BI18" s="4" t="str">
        <f t="array" ref="BI18">_xludf.IFS(BH18&gt;3.5, 1, BH18&lt;1.5, 2, TRUE, 0)</f>
        <v>#NAME?</v>
      </c>
      <c r="BJ18" s="4">
        <v>70.0</v>
      </c>
      <c r="BK18" s="4" t="str">
        <f t="array" ref="BK18">_xludf.IFS(BJ18&gt;129, 1, BJ18&lt;40, 2, TRUE, 0)</f>
        <v>#NAME?</v>
      </c>
      <c r="BL18" s="4">
        <v>52.0</v>
      </c>
      <c r="BM18" s="4" t="str">
        <f t="array" ref="BM18">_xludf.IFS(BL18&gt;158, 1, BL18&lt;37, 2, TRUE, 0)</f>
        <v>#NAME?</v>
      </c>
      <c r="BN18" s="4">
        <v>141.0</v>
      </c>
      <c r="BO18" s="4" t="str">
        <f t="array" ref="BO18">_xludf.IFS(BN18&gt;392, 1, BN18&lt;135, 2, TRUE, 0)</f>
        <v>#NAME?</v>
      </c>
      <c r="BP18" s="4">
        <v>193.0</v>
      </c>
      <c r="BQ18" s="4" t="str">
        <f t="array" ref="BQ18">_xludf.IFS(BP18&gt;400, 1, BP18&lt;250, 2, TRUE, 0)</f>
        <v>#NAME?</v>
      </c>
      <c r="BR18" s="4">
        <v>405.0</v>
      </c>
      <c r="BS18" s="4" t="str">
        <f t="array" ref="BS18">_xludf.IFS(BR18&gt;400, 1, BR18&lt;30, 2, TRUE, 0)</f>
        <v>#NAME?</v>
      </c>
      <c r="BT18" s="4" t="s">
        <v>17</v>
      </c>
      <c r="BV18" s="4" t="s">
        <v>17</v>
      </c>
      <c r="BW18" s="4" t="s">
        <v>17</v>
      </c>
      <c r="BX18" s="4">
        <v>0.5</v>
      </c>
    </row>
    <row r="19" ht="15.75" customHeight="1">
      <c r="A19" s="4">
        <v>323098.0</v>
      </c>
      <c r="B19" s="4" t="s">
        <v>21</v>
      </c>
      <c r="C19" s="4">
        <v>49.0</v>
      </c>
      <c r="D19" s="4">
        <v>9.85</v>
      </c>
      <c r="E19" s="4" t="str">
        <f t="array" ref="E19">_xludf.IFS(D19&gt;10, 1, D19&lt;4, 2, TRUE, 0)</f>
        <v>#NAME?</v>
      </c>
      <c r="F19" s="4">
        <v>3.71</v>
      </c>
      <c r="G19" s="4" t="str">
        <f t="array" ref="G19">_xludf.IFS(F19&gt;6.2, 1, F19&lt;3.7, 2, TRUE, 0)</f>
        <v>#NAME?</v>
      </c>
      <c r="H19" s="4">
        <v>10.3</v>
      </c>
      <c r="I19" s="4" t="str">
        <f t="array" ref="I19">_xludf.IFS(H19&gt;18, 1, H19&lt;13, 2, TRUE, 0)</f>
        <v>#NAME?</v>
      </c>
      <c r="J19" s="4">
        <v>31.4</v>
      </c>
      <c r="K19" s="4" t="str">
        <f t="array" ref="K19">_xludf.IFS(J19&gt;55, 1, J19&lt;34, 2, TRUE, 0)</f>
        <v>#NAME?</v>
      </c>
      <c r="L19" s="4">
        <v>84.6</v>
      </c>
      <c r="M19" s="4" t="str">
        <f t="array" ref="M19">_xludf.IFS(L19&gt;100, 1, L19&lt;80, 2, TRUE, 0)</f>
        <v>#NAME?</v>
      </c>
      <c r="N19" s="4">
        <v>27.8</v>
      </c>
      <c r="O19" s="4" t="str">
        <f t="array" ref="O19">_xludf.IFS(N19&gt;32, 1, N19&lt;26, 2, TRUE, 0)</f>
        <v>#NAME?</v>
      </c>
      <c r="P19" s="4">
        <v>32.8</v>
      </c>
      <c r="Q19" s="4" t="str">
        <f t="array" ref="Q19">_xludf.IFS(P19&gt;37, 1, P19&lt;31, 2, TRUE, 0)</f>
        <v>#NAME?</v>
      </c>
      <c r="R19" s="4">
        <v>503.0</v>
      </c>
      <c r="S19" s="4" t="str">
        <f t="array" ref="S19">_xludf.IFS(R19&gt;400, 1, R19&lt;138, 2, TRUE, 0)</f>
        <v>#NAME?</v>
      </c>
      <c r="T19" s="4">
        <v>13.5</v>
      </c>
      <c r="U19" s="4" t="str">
        <f t="array" ref="U19">_xludf.IFS(T19&gt;15, 1, T19&lt;11, 2, TRUE, 0)</f>
        <v>#NAME?</v>
      </c>
      <c r="V19" s="4">
        <v>75.5</v>
      </c>
      <c r="W19" s="4" t="str">
        <f t="array" ref="W19">_xludf.IFS(V19&gt;78, 1, V19&lt;45, 2, TRUE, 0)</f>
        <v>#NAME?</v>
      </c>
      <c r="X19" s="4">
        <v>13.1</v>
      </c>
      <c r="Y19" s="4" t="str">
        <f t="array" ref="Y19">_xludf.IFS(X19&gt;45, 1, X19&lt;23, 2, TRUE, 0)</f>
        <v>#NAME?</v>
      </c>
      <c r="Z19" s="4">
        <v>7.1</v>
      </c>
      <c r="AA19" s="4" t="str">
        <f t="array" ref="AA19">_xludf.IFS(Z19&gt;10, 1, Z19&lt;2, 2, TRUE, 0)</f>
        <v>#NAME?</v>
      </c>
      <c r="AB19" s="4">
        <v>4.0</v>
      </c>
      <c r="AC19" s="4" t="str">
        <f t="array" ref="AC19">_xludf.IFS(AB19&gt;6, 1, AB19&lt;0, 2, TRUE, 0)</f>
        <v>#NAME?</v>
      </c>
      <c r="AD19" s="4">
        <v>0.3</v>
      </c>
      <c r="AE19" s="4" t="str">
        <f t="array" ref="AE19">_xludf.IFS(AD19&gt;2, 1, AD19&lt;0, 2, TRUE, 0)</f>
        <v>#NAME?</v>
      </c>
      <c r="AF19" s="4">
        <v>93.0</v>
      </c>
      <c r="AG19" s="4" t="str">
        <f t="array" ref="AG19">_xludf.IFS(AF19&gt;100, 1, AF19&lt;70, 2, TRUE, 0)</f>
        <v>#NAME?</v>
      </c>
      <c r="AH19" s="4">
        <v>64.8</v>
      </c>
      <c r="AI19" s="4" t="str">
        <f t="array" ref="AI19">_xludf.IFS(AH19&gt;20, 1, AH19&lt;8, 2, TRUE, 0)</f>
        <v>#NAME?</v>
      </c>
      <c r="AJ19" s="4">
        <v>9.8</v>
      </c>
      <c r="AK19" s="4" t="str">
        <f t="array" ref="AK19">_xludf.IFS(AJ19&gt;1.3, 1, AJ19&lt;0.7, 2, TRUE, 0)</f>
        <v>#NAME?</v>
      </c>
      <c r="AL19" s="4">
        <v>14.0</v>
      </c>
      <c r="AM19" s="4" t="str">
        <f t="array" ref="AM19">_xludf.IFS(AL19&gt;39, 1, AL19&lt;13, 2, TRUE, 0)</f>
        <v>#NAME?</v>
      </c>
      <c r="AN19" s="4">
        <v>12.0</v>
      </c>
      <c r="AO19" s="4" t="str">
        <f t="array" ref="AO19">_xludf.IFS(AN19&gt;52, 1, AN19&lt;7, 2, TRUE, 0)</f>
        <v>#NAME?</v>
      </c>
      <c r="AP19" s="4">
        <v>7.6</v>
      </c>
      <c r="AQ19" s="4" t="str">
        <f t="array" ref="AQ19">_xludf.IFS(AP19&gt;7.6, 1, AP19&lt;4.4, 2, TRUE, 0)</f>
        <v>#NAME?</v>
      </c>
      <c r="AR19" s="4">
        <v>158.0</v>
      </c>
      <c r="AS19" s="4" t="str">
        <f t="array" ref="AS19">_xludf.IFS(AR19&gt;200, 1, AR19&lt;0, 2, TRUE, 0)</f>
        <v>#NAME?</v>
      </c>
      <c r="AT19" s="4">
        <v>92.0</v>
      </c>
      <c r="AU19" s="4" t="str">
        <f t="array" ref="AU19">_xludf.IFS(AT19&gt;150, 1, AT19&lt;0, 2, TRUE, 0)</f>
        <v>#NAME?</v>
      </c>
      <c r="AV19" s="4">
        <v>9.7</v>
      </c>
      <c r="AW19" s="4" t="str">
        <f t="array" ref="AW19">_xludf.IFS(AV19&gt;10.2, 1, AV19&lt;8.8, 2, TRUE, 0)</f>
        <v>#NAME?</v>
      </c>
      <c r="AX19" s="4">
        <v>4.3</v>
      </c>
      <c r="AY19" s="4" t="str">
        <f t="array" ref="AY19">_xludf.IFS(AX19&gt;5.1, 1, AX19&lt;2.4, 2, TRUE, 0)</f>
        <v>#NAME?</v>
      </c>
      <c r="AZ19" s="4">
        <v>134.0</v>
      </c>
      <c r="BA19" s="4" t="str">
        <f t="array" ref="BA19">_xludf.IFS(AZ19&gt;146, 1, AZ19&lt;136, 2, TRUE, 0)</f>
        <v>#NAME?</v>
      </c>
      <c r="BB19" s="4">
        <v>5.1</v>
      </c>
      <c r="BC19" s="4" t="str">
        <f t="array" ref="BC19">_xludf.IFS(BB19&gt;5.1, 1, BB19&lt;3.5, 2, TRUE, 0)</f>
        <v>#NAME?</v>
      </c>
      <c r="BD19" s="4">
        <v>7.2</v>
      </c>
      <c r="BE19" s="4" t="str">
        <f t="array" ref="BE19">_xludf.IFS(BD19&gt;8.7, 1, BD19&lt;6.6, 2, TRUE, 0)</f>
        <v>#NAME?</v>
      </c>
      <c r="BF19" s="4">
        <v>3.8</v>
      </c>
      <c r="BG19" s="4" t="str">
        <f t="array" ref="BG19">_xludf.IFS(BF19&gt;5.2, 1, BF19&lt;3.5, 2, TRUE, 0)</f>
        <v>#NAME?</v>
      </c>
      <c r="BH19" s="4">
        <v>3.4</v>
      </c>
      <c r="BI19" s="4" t="str">
        <f t="array" ref="BI19">_xludf.IFS(BH19&gt;3.5, 1, BH19&lt;1.5, 2, TRUE, 0)</f>
        <v>#NAME?</v>
      </c>
      <c r="BJ19" s="4">
        <v>155.0</v>
      </c>
      <c r="BK19" s="4" t="str">
        <f t="array" ref="BK19">_xludf.IFS(BJ19&gt;129, 1, BJ19&lt;40, 2, TRUE, 0)</f>
        <v>#NAME?</v>
      </c>
      <c r="BL19" s="4">
        <v>25.0</v>
      </c>
      <c r="BM19" s="4" t="str">
        <f t="array" ref="BM19">_xludf.IFS(BL19&gt;158, 1, BL19&lt;37, 2, TRUE, 0)</f>
        <v>#NAME?</v>
      </c>
      <c r="BN19" s="4">
        <v>186.0</v>
      </c>
      <c r="BO19" s="4" t="str">
        <f t="array" ref="BO19">_xludf.IFS(BN19&gt;392, 1, BN19&lt;135, 2, TRUE, 0)</f>
        <v>#NAME?</v>
      </c>
      <c r="BP19" s="4">
        <v>211.0</v>
      </c>
      <c r="BQ19" s="4" t="str">
        <f t="array" ref="BQ19">_xludf.IFS(BP19&gt;400, 1, BP19&lt;250, 2, TRUE, 0)</f>
        <v>#NAME?</v>
      </c>
      <c r="BR19" s="4">
        <v>384.0</v>
      </c>
      <c r="BS19" s="4" t="str">
        <f t="array" ref="BS19">_xludf.IFS(BR19&gt;400, 1, BR19&lt;30, 2, TRUE, 0)</f>
        <v>#NAME?</v>
      </c>
      <c r="BT19" s="4" t="s">
        <v>17</v>
      </c>
      <c r="BV19" s="4" t="s">
        <v>17</v>
      </c>
      <c r="BW19" s="4" t="s">
        <v>17</v>
      </c>
      <c r="BX19" s="4">
        <v>0.4</v>
      </c>
    </row>
    <row r="20" ht="15.75" customHeight="1">
      <c r="A20" s="4">
        <v>331383.0</v>
      </c>
      <c r="B20" s="4" t="s">
        <v>11</v>
      </c>
      <c r="C20" s="4">
        <v>69.0</v>
      </c>
      <c r="D20" s="4">
        <v>9.07</v>
      </c>
      <c r="E20" s="4" t="str">
        <f t="array" ref="E20">_xludf.IFS(D20&gt;10, 1, D20&lt;4, 2, TRUE, 0)</f>
        <v>#NAME?</v>
      </c>
      <c r="F20" s="4">
        <v>2.82</v>
      </c>
      <c r="G20" s="4" t="str">
        <f t="array" ref="G20">_xludf.IFS(F20&gt;6.2, 1, F20&lt;3.7, 2, TRUE, 0)</f>
        <v>#NAME?</v>
      </c>
      <c r="H20" s="4">
        <v>8.6</v>
      </c>
      <c r="I20" s="4" t="str">
        <f t="array" ref="I20">_xludf.IFS(H20&gt;18, 1, H20&lt;13, 2, TRUE, 0)</f>
        <v>#NAME?</v>
      </c>
      <c r="J20" s="4">
        <v>25.7</v>
      </c>
      <c r="K20" s="4" t="str">
        <f t="array" ref="K20">_xludf.IFS(J20&gt;55, 1, J20&lt;34, 2, TRUE, 0)</f>
        <v>#NAME?</v>
      </c>
      <c r="L20" s="4">
        <v>91.1</v>
      </c>
      <c r="M20" s="4" t="str">
        <f t="array" ref="M20">_xludf.IFS(L20&gt;100, 1, L20&lt;80, 2, TRUE, 0)</f>
        <v>#NAME?</v>
      </c>
      <c r="N20" s="4">
        <v>30.5</v>
      </c>
      <c r="O20" s="4" t="str">
        <f t="array" ref="O20">_xludf.IFS(N20&gt;32, 1, N20&lt;26, 2, TRUE, 0)</f>
        <v>#NAME?</v>
      </c>
      <c r="P20" s="4">
        <v>33.5</v>
      </c>
      <c r="Q20" s="4" t="str">
        <f t="array" ref="Q20">_xludf.IFS(P20&gt;37, 1, P20&lt;31, 2, TRUE, 0)</f>
        <v>#NAME?</v>
      </c>
      <c r="R20" s="4">
        <v>230.0</v>
      </c>
      <c r="S20" s="4" t="str">
        <f t="array" ref="S20">_xludf.IFS(R20&gt;400, 1, R20&lt;138, 2, TRUE, 0)</f>
        <v>#NAME?</v>
      </c>
      <c r="T20" s="4">
        <v>14.9</v>
      </c>
      <c r="U20" s="4" t="str">
        <f t="array" ref="U20">_xludf.IFS(T20&gt;15, 1, T20&lt;11, 2, TRUE, 0)</f>
        <v>#NAME?</v>
      </c>
      <c r="V20" s="4">
        <v>76.4</v>
      </c>
      <c r="W20" s="4" t="str">
        <f t="array" ref="W20">_xludf.IFS(V20&gt;78, 1, V20&lt;45, 2, TRUE, 0)</f>
        <v>#NAME?</v>
      </c>
      <c r="X20" s="4">
        <v>12.2</v>
      </c>
      <c r="Y20" s="4" t="str">
        <f t="array" ref="Y20">_xludf.IFS(X20&gt;45, 1, X20&lt;23, 2, TRUE, 0)</f>
        <v>#NAME?</v>
      </c>
      <c r="Z20" s="4">
        <v>4.4</v>
      </c>
      <c r="AA20" s="4" t="str">
        <f t="array" ref="AA20">_xludf.IFS(Z20&gt;10, 1, Z20&lt;2, 2, TRUE, 0)</f>
        <v>#NAME?</v>
      </c>
      <c r="AB20" s="4">
        <v>6.4</v>
      </c>
      <c r="AC20" s="4" t="str">
        <f t="array" ref="AC20">_xludf.IFS(AB20&gt;6, 1, AB20&lt;0, 2, TRUE, 0)</f>
        <v>#NAME?</v>
      </c>
      <c r="AD20" s="4">
        <v>0.6</v>
      </c>
      <c r="AE20" s="4" t="str">
        <f t="array" ref="AE20">_xludf.IFS(AD20&gt;2, 1, AD20&lt;0, 2, TRUE, 0)</f>
        <v>#NAME?</v>
      </c>
      <c r="AF20" s="4">
        <v>166.0</v>
      </c>
      <c r="AG20" s="4" t="str">
        <f t="array" ref="AG20">_xludf.IFS(AF20&gt;100, 1, AF20&lt;70, 2, TRUE, 0)</f>
        <v>#NAME?</v>
      </c>
      <c r="AH20" s="4">
        <v>69.6</v>
      </c>
      <c r="AI20" s="4" t="str">
        <f t="array" ref="AI20">_xludf.IFS(AH20&gt;20, 1, AH20&lt;8, 2, TRUE, 0)</f>
        <v>#NAME?</v>
      </c>
      <c r="AJ20" s="4">
        <v>10.4</v>
      </c>
      <c r="AK20" s="4" t="str">
        <f t="array" ref="AK20">_xludf.IFS(AJ20&gt;1.3, 1, AJ20&lt;0.7, 2, TRUE, 0)</f>
        <v>#NAME?</v>
      </c>
      <c r="AL20" s="4">
        <v>11.0</v>
      </c>
      <c r="AM20" s="4" t="str">
        <f t="array" ref="AM20">_xludf.IFS(AL20&gt;39, 1, AL20&lt;13, 2, TRUE, 0)</f>
        <v>#NAME?</v>
      </c>
      <c r="AN20" s="4">
        <v>12.0</v>
      </c>
      <c r="AO20" s="4" t="str">
        <f t="array" ref="AO20">_xludf.IFS(AN20&gt;52, 1, AN20&lt;7, 2, TRUE, 0)</f>
        <v>#NAME?</v>
      </c>
      <c r="AP20" s="4">
        <v>9.7</v>
      </c>
      <c r="AQ20" s="4" t="str">
        <f t="array" ref="AQ20">_xludf.IFS(AP20&gt;7.6, 1, AP20&lt;4.4, 2, TRUE, 0)</f>
        <v>#NAME?</v>
      </c>
      <c r="AR20" s="4">
        <v>89.0</v>
      </c>
      <c r="AS20" s="4" t="str">
        <f t="array" ref="AS20">_xludf.IFS(AR20&gt;200, 1, AR20&lt;0, 2, TRUE, 0)</f>
        <v>#NAME?</v>
      </c>
      <c r="AT20" s="4">
        <v>64.0</v>
      </c>
      <c r="AU20" s="4" t="str">
        <f t="array" ref="AU20">_xludf.IFS(AT20&gt;150, 1, AT20&lt;0, 2, TRUE, 0)</f>
        <v>#NAME?</v>
      </c>
      <c r="AV20" s="4">
        <v>8.2</v>
      </c>
      <c r="AW20" s="4" t="str">
        <f t="array" ref="AW20">_xludf.IFS(AV20&gt;10.2, 1, AV20&lt;8.8, 2, TRUE, 0)</f>
        <v>#NAME?</v>
      </c>
      <c r="AX20" s="4">
        <v>6.7</v>
      </c>
      <c r="AY20" s="4" t="str">
        <f t="array" ref="AY20">_xludf.IFS(AX20&gt;5.1, 1, AX20&lt;2.4, 2, TRUE, 0)</f>
        <v>#NAME?</v>
      </c>
      <c r="AZ20" s="4">
        <v>136.0</v>
      </c>
      <c r="BA20" s="4" t="str">
        <f t="array" ref="BA20">_xludf.IFS(AZ20&gt;146, 1, AZ20&lt;136, 2, TRUE, 0)</f>
        <v>#NAME?</v>
      </c>
      <c r="BB20" s="4">
        <v>5.0</v>
      </c>
      <c r="BC20" s="4" t="str">
        <f t="array" ref="BC20">_xludf.IFS(BB20&gt;5.1, 1, BB20&lt;3.5, 2, TRUE, 0)</f>
        <v>#NAME?</v>
      </c>
      <c r="BD20" s="4">
        <v>6.3</v>
      </c>
      <c r="BE20" s="4" t="str">
        <f t="array" ref="BE20">_xludf.IFS(BD20&gt;8.7, 1, BD20&lt;6.6, 2, TRUE, 0)</f>
        <v>#NAME?</v>
      </c>
      <c r="BF20" s="4">
        <v>3.7</v>
      </c>
      <c r="BG20" s="4" t="str">
        <f t="array" ref="BG20">_xludf.IFS(BF20&gt;5.2, 1, BF20&lt;3.5, 2, TRUE, 0)</f>
        <v>#NAME?</v>
      </c>
      <c r="BH20" s="4">
        <v>2.6</v>
      </c>
      <c r="BI20" s="4" t="str">
        <f t="array" ref="BI20">_xludf.IFS(BH20&gt;3.5, 1, BH20&lt;1.5, 2, TRUE, 0)</f>
        <v>#NAME?</v>
      </c>
      <c r="BJ20" s="4">
        <v>131.0</v>
      </c>
      <c r="BK20" s="4" t="str">
        <f t="array" ref="BK20">_xludf.IFS(BJ20&gt;129, 1, BJ20&lt;40, 2, TRUE, 0)</f>
        <v>#NAME?</v>
      </c>
      <c r="BL20" s="4">
        <v>56.0</v>
      </c>
      <c r="BM20" s="4" t="str">
        <f t="array" ref="BM20">_xludf.IFS(BL20&gt;158, 1, BL20&lt;37, 2, TRUE, 0)</f>
        <v>#NAME?</v>
      </c>
      <c r="BN20" s="4">
        <v>156.0</v>
      </c>
      <c r="BO20" s="4" t="str">
        <f t="array" ref="BO20">_xludf.IFS(BN20&gt;392, 1, BN20&lt;135, 2, TRUE, 0)</f>
        <v>#NAME?</v>
      </c>
      <c r="BP20" s="4">
        <v>212.0</v>
      </c>
      <c r="BQ20" s="4" t="str">
        <f t="array" ref="BQ20">_xludf.IFS(BP20&gt;400, 1, BP20&lt;250, 2, TRUE, 0)</f>
        <v>#NAME?</v>
      </c>
      <c r="BR20" s="4">
        <v>446.0</v>
      </c>
      <c r="BS20" s="4" t="str">
        <f t="array" ref="BS20">_xludf.IFS(BR20&gt;400, 1, BR20&lt;30, 2, TRUE, 0)</f>
        <v>#NAME?</v>
      </c>
      <c r="BT20" s="4" t="s">
        <v>17</v>
      </c>
      <c r="BV20" s="4" t="s">
        <v>17</v>
      </c>
      <c r="BW20" s="4" t="s">
        <v>17</v>
      </c>
      <c r="BX20" s="4">
        <v>0.3</v>
      </c>
    </row>
    <row r="21" ht="15.75" customHeight="1">
      <c r="A21" s="4">
        <v>338780.0</v>
      </c>
      <c r="B21" s="4" t="s">
        <v>11</v>
      </c>
      <c r="C21" s="4">
        <v>70.0</v>
      </c>
      <c r="D21" s="4">
        <v>6.31</v>
      </c>
      <c r="E21" s="4" t="str">
        <f t="array" ref="E21">_xludf.IFS(D21&gt;10, 1, D21&lt;4, 2, TRUE, 0)</f>
        <v>#NAME?</v>
      </c>
      <c r="F21" s="4">
        <v>4.0</v>
      </c>
      <c r="G21" s="4" t="str">
        <f t="array" ref="G21">_xludf.IFS(F21&gt;6.2, 1, F21&lt;3.7, 2, TRUE, 0)</f>
        <v>#NAME?</v>
      </c>
      <c r="H21" s="4">
        <v>11.7</v>
      </c>
      <c r="I21" s="4" t="str">
        <f t="array" ref="I21">_xludf.IFS(H21&gt;18, 1, H21&lt;13, 2, TRUE, 0)</f>
        <v>#NAME?</v>
      </c>
      <c r="J21" s="4">
        <v>33.3</v>
      </c>
      <c r="K21" s="4" t="str">
        <f t="array" ref="K21">_xludf.IFS(J21&gt;55, 1, J21&lt;34, 2, TRUE, 0)</f>
        <v>#NAME?</v>
      </c>
      <c r="L21" s="4">
        <v>83.3</v>
      </c>
      <c r="M21" s="4" t="str">
        <f t="array" ref="M21">_xludf.IFS(L21&gt;100, 1, L21&lt;80, 2, TRUE, 0)</f>
        <v>#NAME?</v>
      </c>
      <c r="N21" s="4">
        <v>29.3</v>
      </c>
      <c r="O21" s="4" t="str">
        <f t="array" ref="O21">_xludf.IFS(N21&gt;32, 1, N21&lt;26, 2, TRUE, 0)</f>
        <v>#NAME?</v>
      </c>
      <c r="P21" s="4">
        <v>35.1</v>
      </c>
      <c r="Q21" s="4" t="str">
        <f t="array" ref="Q21">_xludf.IFS(P21&gt;37, 1, P21&lt;31, 2, TRUE, 0)</f>
        <v>#NAME?</v>
      </c>
      <c r="R21" s="4">
        <v>175.0</v>
      </c>
      <c r="S21" s="4" t="str">
        <f t="array" ref="S21">_xludf.IFS(R21&gt;400, 1, R21&lt;138, 2, TRUE, 0)</f>
        <v>#NAME?</v>
      </c>
      <c r="T21" s="4">
        <v>13.5</v>
      </c>
      <c r="U21" s="4" t="str">
        <f t="array" ref="U21">_xludf.IFS(T21&gt;15, 1, T21&lt;11, 2, TRUE, 0)</f>
        <v>#NAME?</v>
      </c>
      <c r="V21" s="4">
        <v>58.8</v>
      </c>
      <c r="W21" s="4" t="str">
        <f t="array" ref="W21">_xludf.IFS(V21&gt;78, 1, V21&lt;45, 2, TRUE, 0)</f>
        <v>#NAME?</v>
      </c>
      <c r="X21" s="4">
        <v>20.1</v>
      </c>
      <c r="Y21" s="4" t="str">
        <f t="array" ref="Y21">_xludf.IFS(X21&gt;45, 1, X21&lt;23, 2, TRUE, 0)</f>
        <v>#NAME?</v>
      </c>
      <c r="Z21" s="4">
        <v>8.7</v>
      </c>
      <c r="AA21" s="4" t="str">
        <f t="array" ref="AA21">_xludf.IFS(Z21&gt;10, 1, Z21&lt;2, 2, TRUE, 0)</f>
        <v>#NAME?</v>
      </c>
      <c r="AB21" s="4">
        <v>11.4</v>
      </c>
      <c r="AC21" s="4" t="str">
        <f t="array" ref="AC21">_xludf.IFS(AB21&gt;6, 1, AB21&lt;0, 2, TRUE, 0)</f>
        <v>#NAME?</v>
      </c>
      <c r="AD21" s="4">
        <v>1.0</v>
      </c>
      <c r="AE21" s="4" t="str">
        <f t="array" ref="AE21">_xludf.IFS(AD21&gt;2, 1, AD21&lt;0, 2, TRUE, 0)</f>
        <v>#NAME?</v>
      </c>
      <c r="AF21" s="4">
        <v>265.0</v>
      </c>
      <c r="AG21" s="4" t="str">
        <f t="array" ref="AG21">_xludf.IFS(AF21&gt;100, 1, AF21&lt;70, 2, TRUE, 0)</f>
        <v>#NAME?</v>
      </c>
      <c r="AH21" s="4">
        <v>59.1</v>
      </c>
      <c r="AI21" s="4" t="str">
        <f t="array" ref="AI21">_xludf.IFS(AH21&gt;20, 1, AH21&lt;8, 2, TRUE, 0)</f>
        <v>#NAME?</v>
      </c>
      <c r="AJ21" s="4">
        <v>8.6</v>
      </c>
      <c r="AK21" s="4" t="str">
        <f t="array" ref="AK21">_xludf.IFS(AJ21&gt;1.3, 1, AJ21&lt;0.7, 2, TRUE, 0)</f>
        <v>#NAME?</v>
      </c>
      <c r="AL21" s="4">
        <v>10.0</v>
      </c>
      <c r="AM21" s="4" t="str">
        <f t="array" ref="AM21">_xludf.IFS(AL21&gt;39, 1, AL21&lt;13, 2, TRUE, 0)</f>
        <v>#NAME?</v>
      </c>
      <c r="AN21" s="4">
        <v>12.0</v>
      </c>
      <c r="AO21" s="4" t="str">
        <f t="array" ref="AO21">_xludf.IFS(AN21&gt;52, 1, AN21&lt;7, 2, TRUE, 0)</f>
        <v>#NAME?</v>
      </c>
      <c r="AP21" s="4">
        <v>5.8</v>
      </c>
      <c r="AQ21" s="4" t="str">
        <f t="array" ref="AQ21">_xludf.IFS(AP21&gt;7.6, 1, AP21&lt;4.4, 2, TRUE, 0)</f>
        <v>#NAME?</v>
      </c>
      <c r="AR21" s="4">
        <v>128.0</v>
      </c>
      <c r="AS21" s="4" t="str">
        <f t="array" ref="AS21">_xludf.IFS(AR21&gt;200, 1, AR21&lt;0, 2, TRUE, 0)</f>
        <v>#NAME?</v>
      </c>
      <c r="AT21" s="4">
        <v>113.0</v>
      </c>
      <c r="AU21" s="4" t="str">
        <f t="array" ref="AU21">_xludf.IFS(AT21&gt;150, 1, AT21&lt;0, 2, TRUE, 0)</f>
        <v>#NAME?</v>
      </c>
      <c r="AV21" s="4">
        <v>9.1</v>
      </c>
      <c r="AW21" s="4" t="str">
        <f t="array" ref="AW21">_xludf.IFS(AV21&gt;10.2, 1, AV21&lt;8.8, 2, TRUE, 0)</f>
        <v>#NAME?</v>
      </c>
      <c r="AX21" s="4">
        <v>3.5</v>
      </c>
      <c r="AY21" s="4" t="str">
        <f t="array" ref="AY21">_xludf.IFS(AX21&gt;5.1, 1, AX21&lt;2.4, 2, TRUE, 0)</f>
        <v>#NAME?</v>
      </c>
      <c r="AZ21" s="4">
        <v>136.0</v>
      </c>
      <c r="BA21" s="4" t="str">
        <f t="array" ref="BA21">_xludf.IFS(AZ21&gt;146, 1, AZ21&lt;136, 2, TRUE, 0)</f>
        <v>#NAME?</v>
      </c>
      <c r="BB21" s="4">
        <v>4.0</v>
      </c>
      <c r="BC21" s="4" t="str">
        <f t="array" ref="BC21">_xludf.IFS(BB21&gt;5.1, 1, BB21&lt;3.5, 2, TRUE, 0)</f>
        <v>#NAME?</v>
      </c>
      <c r="BD21" s="4">
        <v>7.6</v>
      </c>
      <c r="BE21" s="4" t="str">
        <f t="array" ref="BE21">_xludf.IFS(BD21&gt;8.7, 1, BD21&lt;6.6, 2, TRUE, 0)</f>
        <v>#NAME?</v>
      </c>
      <c r="BF21" s="4">
        <v>4.1</v>
      </c>
      <c r="BG21" s="4" t="str">
        <f t="array" ref="BG21">_xludf.IFS(BF21&gt;5.2, 1, BF21&lt;3.5, 2, TRUE, 0)</f>
        <v>#NAME?</v>
      </c>
      <c r="BH21" s="4">
        <v>3.5</v>
      </c>
      <c r="BI21" s="4" t="str">
        <f t="array" ref="BI21">_xludf.IFS(BH21&gt;3.5, 1, BH21&lt;1.5, 2, TRUE, 0)</f>
        <v>#NAME?</v>
      </c>
      <c r="BJ21" s="4">
        <v>71.0</v>
      </c>
      <c r="BK21" s="4" t="str">
        <f t="array" ref="BK21">_xludf.IFS(BJ21&gt;129, 1, BJ21&lt;40, 2, TRUE, 0)</f>
        <v>#NAME?</v>
      </c>
      <c r="BL21" s="4">
        <v>46.0</v>
      </c>
      <c r="BM21" s="4" t="str">
        <f t="array" ref="BM21">_xludf.IFS(BL21&gt;158, 1, BL21&lt;37, 2, TRUE, 0)</f>
        <v>#NAME?</v>
      </c>
      <c r="BN21" s="4">
        <v>179.0</v>
      </c>
      <c r="BO21" s="4" t="str">
        <f t="array" ref="BO21">_xludf.IFS(BN21&gt;392, 1, BN21&lt;135, 2, TRUE, 0)</f>
        <v>#NAME?</v>
      </c>
      <c r="BP21" s="4">
        <v>225.0</v>
      </c>
      <c r="BQ21" s="4" t="str">
        <f t="array" ref="BQ21">_xludf.IFS(BP21&gt;400, 1, BP21&lt;250, 2, TRUE, 0)</f>
        <v>#NAME?</v>
      </c>
      <c r="BR21" s="4">
        <v>161.0</v>
      </c>
      <c r="BS21" s="4" t="str">
        <f t="array" ref="BS21">_xludf.IFS(BR21&gt;400, 1, BR21&lt;30, 2, TRUE, 0)</f>
        <v>#NAME?</v>
      </c>
      <c r="BT21" s="4" t="s">
        <v>17</v>
      </c>
      <c r="BV21" s="4" t="s">
        <v>17</v>
      </c>
      <c r="BW21" s="4" t="s">
        <v>17</v>
      </c>
      <c r="BX21" s="4">
        <v>0.4</v>
      </c>
    </row>
    <row r="22" ht="15.75" customHeight="1">
      <c r="A22" s="4">
        <v>345858.0</v>
      </c>
      <c r="B22" s="4" t="s">
        <v>11</v>
      </c>
      <c r="C22" s="4">
        <v>69.0</v>
      </c>
      <c r="D22" s="4">
        <v>6.7</v>
      </c>
      <c r="E22" s="4" t="str">
        <f t="array" ref="E22">_xludf.IFS(D22&gt;10, 1, D22&lt;4, 2, TRUE, 0)</f>
        <v>#NAME?</v>
      </c>
      <c r="F22" s="4">
        <v>3.84</v>
      </c>
      <c r="G22" s="4" t="str">
        <f t="array" ref="G22">_xludf.IFS(F22&gt;6.2, 1, F22&lt;3.7, 2, TRUE, 0)</f>
        <v>#NAME?</v>
      </c>
      <c r="H22" s="4">
        <v>11.3</v>
      </c>
      <c r="I22" s="4" t="str">
        <f t="array" ref="I22">_xludf.IFS(H22&gt;18, 1, H22&lt;13, 2, TRUE, 0)</f>
        <v>#NAME?</v>
      </c>
      <c r="J22" s="4">
        <v>33.1</v>
      </c>
      <c r="K22" s="4" t="str">
        <f t="array" ref="K22">_xludf.IFS(J22&gt;55, 1, J22&lt;34, 2, TRUE, 0)</f>
        <v>#NAME?</v>
      </c>
      <c r="L22" s="4">
        <v>86.2</v>
      </c>
      <c r="M22" s="4" t="str">
        <f t="array" ref="M22">_xludf.IFS(L22&gt;100, 1, L22&lt;80, 2, TRUE, 0)</f>
        <v>#NAME?</v>
      </c>
      <c r="N22" s="4">
        <v>29.4</v>
      </c>
      <c r="O22" s="4" t="str">
        <f t="array" ref="O22">_xludf.IFS(N22&gt;32, 1, N22&lt;26, 2, TRUE, 0)</f>
        <v>#NAME?</v>
      </c>
      <c r="P22" s="4">
        <v>34.1</v>
      </c>
      <c r="Q22" s="4" t="str">
        <f t="array" ref="Q22">_xludf.IFS(P22&gt;37, 1, P22&lt;31, 2, TRUE, 0)</f>
        <v>#NAME?</v>
      </c>
      <c r="R22" s="4">
        <v>202.0</v>
      </c>
      <c r="S22" s="4" t="str">
        <f t="array" ref="S22">_xludf.IFS(R22&gt;400, 1, R22&lt;138, 2, TRUE, 0)</f>
        <v>#NAME?</v>
      </c>
      <c r="T22" s="4">
        <v>17.4</v>
      </c>
      <c r="U22" s="4" t="str">
        <f t="array" ref="U22">_xludf.IFS(T22&gt;15, 1, T22&lt;11, 2, TRUE, 0)</f>
        <v>#NAME?</v>
      </c>
      <c r="V22" s="4">
        <v>53.8</v>
      </c>
      <c r="W22" s="4" t="str">
        <f t="array" ref="W22">_xludf.IFS(V22&gt;78, 1, V22&lt;45, 2, TRUE, 0)</f>
        <v>#NAME?</v>
      </c>
      <c r="X22" s="4">
        <v>31.2</v>
      </c>
      <c r="Y22" s="4" t="str">
        <f t="array" ref="Y22">_xludf.IFS(X22&gt;45, 1, X22&lt;23, 2, TRUE, 0)</f>
        <v>#NAME?</v>
      </c>
      <c r="Z22" s="4">
        <v>9.1</v>
      </c>
      <c r="AA22" s="4" t="str">
        <f t="array" ref="AA22">_xludf.IFS(Z22&gt;10, 1, Z22&lt;2, 2, TRUE, 0)</f>
        <v>#NAME?</v>
      </c>
      <c r="AB22" s="4">
        <v>5.2</v>
      </c>
      <c r="AC22" s="4" t="str">
        <f t="array" ref="AC22">_xludf.IFS(AB22&gt;6, 1, AB22&lt;0, 2, TRUE, 0)</f>
        <v>#NAME?</v>
      </c>
      <c r="AD22" s="4">
        <v>0.7</v>
      </c>
      <c r="AE22" s="4" t="str">
        <f t="array" ref="AE22">_xludf.IFS(AD22&gt;2, 1, AD22&lt;0, 2, TRUE, 0)</f>
        <v>#NAME?</v>
      </c>
      <c r="AF22" s="4">
        <v>106.0</v>
      </c>
      <c r="AG22" s="4" t="str">
        <f t="array" ref="AG22">_xludf.IFS(AF22&gt;100, 1, AF22&lt;70, 2, TRUE, 0)</f>
        <v>#NAME?</v>
      </c>
      <c r="AH22" s="4">
        <v>74.4</v>
      </c>
      <c r="AI22" s="4" t="str">
        <f t="array" ref="AI22">_xludf.IFS(AH22&gt;20, 1, AH22&lt;8, 2, TRUE, 0)</f>
        <v>#NAME?</v>
      </c>
      <c r="AJ22" s="4">
        <v>11.3</v>
      </c>
      <c r="AK22" s="4" t="str">
        <f t="array" ref="AK22">_xludf.IFS(AJ22&gt;1.3, 1, AJ22&lt;0.7, 2, TRUE, 0)</f>
        <v>#NAME?</v>
      </c>
      <c r="AL22" s="4">
        <v>14.0</v>
      </c>
      <c r="AM22" s="4" t="str">
        <f t="array" ref="AM22">_xludf.IFS(AL22&gt;39, 1, AL22&lt;13, 2, TRUE, 0)</f>
        <v>#NAME?</v>
      </c>
      <c r="AN22" s="4">
        <v>12.0</v>
      </c>
      <c r="AO22" s="4" t="str">
        <f t="array" ref="AO22">_xludf.IFS(AN22&gt;52, 1, AN22&lt;7, 2, TRUE, 0)</f>
        <v>#NAME?</v>
      </c>
      <c r="AP22" s="4">
        <v>8.4</v>
      </c>
      <c r="AQ22" s="4" t="str">
        <f t="array" ref="AQ22">_xludf.IFS(AP22&gt;7.6, 1, AP22&lt;4.4, 2, TRUE, 0)</f>
        <v>#NAME?</v>
      </c>
      <c r="AR22" s="4">
        <v>162.0</v>
      </c>
      <c r="AS22" s="4" t="str">
        <f t="array" ref="AS22">_xludf.IFS(AR22&gt;200, 1, AR22&lt;0, 2, TRUE, 0)</f>
        <v>#NAME?</v>
      </c>
      <c r="AT22" s="4">
        <v>316.0</v>
      </c>
      <c r="AU22" s="4" t="str">
        <f t="array" ref="AU22">_xludf.IFS(AT22&gt;150, 1, AT22&lt;0, 2, TRUE, 0)</f>
        <v>#NAME?</v>
      </c>
      <c r="AV22" s="4">
        <v>8.8</v>
      </c>
      <c r="AW22" s="4" t="str">
        <f t="array" ref="AW22">_xludf.IFS(AV22&gt;10.2, 1, AV22&lt;8.8, 2, TRUE, 0)</f>
        <v>#NAME?</v>
      </c>
      <c r="AX22" s="4">
        <v>5.5</v>
      </c>
      <c r="AY22" s="4" t="str">
        <f t="array" ref="AY22">_xludf.IFS(AX22&gt;5.1, 1, AX22&lt;2.4, 2, TRUE, 0)</f>
        <v>#NAME?</v>
      </c>
      <c r="AZ22" s="4">
        <v>140.0</v>
      </c>
      <c r="BA22" s="4" t="str">
        <f t="array" ref="BA22">_xludf.IFS(AZ22&gt;146, 1, AZ22&lt;136, 2, TRUE, 0)</f>
        <v>#NAME?</v>
      </c>
      <c r="BB22" s="4">
        <v>3.8</v>
      </c>
      <c r="BC22" s="4" t="str">
        <f t="array" ref="BC22">_xludf.IFS(BB22&gt;5.1, 1, BB22&lt;3.5, 2, TRUE, 0)</f>
        <v>#NAME?</v>
      </c>
      <c r="BD22" s="4">
        <v>6.8</v>
      </c>
      <c r="BE22" s="4" t="str">
        <f t="array" ref="BE22">_xludf.IFS(BD22&gt;8.7, 1, BD22&lt;6.6, 2, TRUE, 0)</f>
        <v>#NAME?</v>
      </c>
      <c r="BF22" s="4">
        <v>4.1</v>
      </c>
      <c r="BG22" s="4" t="str">
        <f t="array" ref="BG22">_xludf.IFS(BF22&gt;5.2, 1, BF22&lt;3.5, 2, TRUE, 0)</f>
        <v>#NAME?</v>
      </c>
      <c r="BH22" s="4">
        <v>2.7</v>
      </c>
      <c r="BI22" s="4" t="str">
        <f t="array" ref="BI22">_xludf.IFS(BH22&gt;3.5, 1, BH22&lt;1.5, 2, TRUE, 0)</f>
        <v>#NAME?</v>
      </c>
      <c r="BJ22" s="4">
        <v>60.0</v>
      </c>
      <c r="BK22" s="4" t="str">
        <f t="array" ref="BK22">_xludf.IFS(BJ22&gt;129, 1, BJ22&lt;40, 2, TRUE, 0)</f>
        <v>#NAME?</v>
      </c>
      <c r="BL22" s="4">
        <v>64.0</v>
      </c>
      <c r="BM22" s="4" t="str">
        <f t="array" ref="BM22">_xludf.IFS(BL22&gt;158, 1, BL22&lt;37, 2, TRUE, 0)</f>
        <v>#NAME?</v>
      </c>
      <c r="BN22" s="4">
        <v>171.0</v>
      </c>
      <c r="BO22" s="4" t="str">
        <f t="array" ref="BO22">_xludf.IFS(BN22&gt;392, 1, BN22&lt;135, 2, TRUE, 0)</f>
        <v>#NAME?</v>
      </c>
      <c r="BP22" s="4">
        <v>235.0</v>
      </c>
      <c r="BQ22" s="4" t="str">
        <f t="array" ref="BQ22">_xludf.IFS(BP22&gt;400, 1, BP22&lt;250, 2, TRUE, 0)</f>
        <v>#NAME?</v>
      </c>
      <c r="BR22" s="4">
        <v>330.0</v>
      </c>
      <c r="BS22" s="4" t="str">
        <f t="array" ref="BS22">_xludf.IFS(BR22&gt;400, 1, BR22&lt;30, 2, TRUE, 0)</f>
        <v>#NAME?</v>
      </c>
      <c r="BT22" s="4" t="s">
        <v>17</v>
      </c>
      <c r="BV22" s="4" t="s">
        <v>17</v>
      </c>
      <c r="BW22" s="4" t="s">
        <v>17</v>
      </c>
      <c r="BX22" s="4">
        <v>0.5</v>
      </c>
    </row>
    <row r="23" ht="15.75" customHeight="1">
      <c r="A23" s="4">
        <v>347741.0</v>
      </c>
      <c r="B23" s="4" t="s">
        <v>21</v>
      </c>
      <c r="C23" s="4">
        <v>63.0</v>
      </c>
      <c r="D23" s="4">
        <v>6.64</v>
      </c>
      <c r="E23" s="4" t="str">
        <f t="array" ref="E23">_xludf.IFS(D23&gt;10, 1, D23&lt;4, 2, TRUE, 0)</f>
        <v>#NAME?</v>
      </c>
      <c r="F23" s="4">
        <v>3.15</v>
      </c>
      <c r="G23" s="4" t="str">
        <f t="array" ref="G23">_xludf.IFS(F23&gt;6.2, 1, F23&lt;3.7, 2, TRUE, 0)</f>
        <v>#NAME?</v>
      </c>
      <c r="H23" s="4">
        <v>9.5</v>
      </c>
      <c r="I23" s="4" t="str">
        <f t="array" ref="I23">_xludf.IFS(H23&gt;18, 1, H23&lt;13, 2, TRUE, 0)</f>
        <v>#NAME?</v>
      </c>
      <c r="J23" s="4">
        <v>29.1</v>
      </c>
      <c r="K23" s="4" t="str">
        <f t="array" ref="K23">_xludf.IFS(J23&gt;55, 1, J23&lt;34, 2, TRUE, 0)</f>
        <v>#NAME?</v>
      </c>
      <c r="L23" s="4">
        <v>92.4</v>
      </c>
      <c r="M23" s="4" t="str">
        <f t="array" ref="M23">_xludf.IFS(L23&gt;100, 1, L23&lt;80, 2, TRUE, 0)</f>
        <v>#NAME?</v>
      </c>
      <c r="N23" s="4">
        <v>30.2</v>
      </c>
      <c r="O23" s="4" t="str">
        <f t="array" ref="O23">_xludf.IFS(N23&gt;32, 1, N23&lt;26, 2, TRUE, 0)</f>
        <v>#NAME?</v>
      </c>
      <c r="P23" s="4">
        <v>32.6</v>
      </c>
      <c r="Q23" s="4" t="str">
        <f t="array" ref="Q23">_xludf.IFS(P23&gt;37, 1, P23&lt;31, 2, TRUE, 0)</f>
        <v>#NAME?</v>
      </c>
      <c r="R23" s="4">
        <v>283.0</v>
      </c>
      <c r="S23" s="4" t="str">
        <f t="array" ref="S23">_xludf.IFS(R23&gt;400, 1, R23&lt;138, 2, TRUE, 0)</f>
        <v>#NAME?</v>
      </c>
      <c r="T23" s="4">
        <v>13.4</v>
      </c>
      <c r="U23" s="4" t="str">
        <f t="array" ref="U23">_xludf.IFS(T23&gt;15, 1, T23&lt;11, 2, TRUE, 0)</f>
        <v>#NAME?</v>
      </c>
      <c r="V23" s="4">
        <v>63.5</v>
      </c>
      <c r="W23" s="4" t="str">
        <f t="array" ref="W23">_xludf.IFS(V23&gt;78, 1, V23&lt;45, 2, TRUE, 0)</f>
        <v>#NAME?</v>
      </c>
      <c r="X23" s="4">
        <v>24.2</v>
      </c>
      <c r="Y23" s="4" t="str">
        <f t="array" ref="Y23">_xludf.IFS(X23&gt;45, 1, X23&lt;23, 2, TRUE, 0)</f>
        <v>#NAME?</v>
      </c>
      <c r="Z23" s="4">
        <v>5.9</v>
      </c>
      <c r="AA23" s="4" t="str">
        <f t="array" ref="AA23">_xludf.IFS(Z23&gt;10, 1, Z23&lt;2, 2, TRUE, 0)</f>
        <v>#NAME?</v>
      </c>
      <c r="AB23" s="4">
        <v>5.0</v>
      </c>
      <c r="AC23" s="4" t="str">
        <f t="array" ref="AC23">_xludf.IFS(AB23&gt;6, 1, AB23&lt;0, 2, TRUE, 0)</f>
        <v>#NAME?</v>
      </c>
      <c r="AD23" s="4">
        <v>1.4</v>
      </c>
      <c r="AE23" s="4" t="str">
        <f t="array" ref="AE23">_xludf.IFS(AD23&gt;2, 1, AD23&lt;0, 2, TRUE, 0)</f>
        <v>#NAME?</v>
      </c>
      <c r="AF23" s="4">
        <v>77.0</v>
      </c>
      <c r="AG23" s="4" t="str">
        <f t="array" ref="AG23">_xludf.IFS(AF23&gt;100, 1, AF23&lt;70, 2, TRUE, 0)</f>
        <v>#NAME?</v>
      </c>
      <c r="AH23" s="4">
        <v>77.2</v>
      </c>
      <c r="AI23" s="4" t="str">
        <f t="array" ref="AI23">_xludf.IFS(AH23&gt;20, 1, AH23&lt;8, 2, TRUE, 0)</f>
        <v>#NAME?</v>
      </c>
      <c r="AJ23" s="4">
        <v>10.9</v>
      </c>
      <c r="AK23" s="4" t="str">
        <f t="array" ref="AK23">_xludf.IFS(AJ23&gt;1.3, 1, AJ23&lt;0.7, 2, TRUE, 0)</f>
        <v>#NAME?</v>
      </c>
      <c r="AL23" s="4">
        <v>21.0</v>
      </c>
      <c r="AM23" s="4" t="str">
        <f t="array" ref="AM23">_xludf.IFS(AL23&gt;39, 1, AL23&lt;13, 2, TRUE, 0)</f>
        <v>#NAME?</v>
      </c>
      <c r="AN23" s="4">
        <v>16.0</v>
      </c>
      <c r="AO23" s="4" t="str">
        <f t="array" ref="AO23">_xludf.IFS(AN23&gt;52, 1, AN23&lt;7, 2, TRUE, 0)</f>
        <v>#NAME?</v>
      </c>
      <c r="AP23" s="4">
        <v>8.6</v>
      </c>
      <c r="AQ23" s="4" t="str">
        <f t="array" ref="AQ23">_xludf.IFS(AP23&gt;7.6, 1, AP23&lt;4.4, 2, TRUE, 0)</f>
        <v>#NAME?</v>
      </c>
      <c r="AR23" s="4">
        <v>203.0</v>
      </c>
      <c r="AS23" s="4" t="str">
        <f t="array" ref="AS23">_xludf.IFS(AR23&gt;200, 1, AR23&lt;0, 2, TRUE, 0)</f>
        <v>#NAME?</v>
      </c>
      <c r="AT23" s="4">
        <v>205.0</v>
      </c>
      <c r="AU23" s="4" t="str">
        <f t="array" ref="AU23">_xludf.IFS(AT23&gt;150, 1, AT23&lt;0, 2, TRUE, 0)</f>
        <v>#NAME?</v>
      </c>
      <c r="AV23" s="4">
        <v>8.7</v>
      </c>
      <c r="AW23" s="4" t="str">
        <f t="array" ref="AW23">_xludf.IFS(AV23&gt;10.2, 1, AV23&lt;8.8, 2, TRUE, 0)</f>
        <v>#NAME?</v>
      </c>
      <c r="AX23" s="4">
        <v>3.2</v>
      </c>
      <c r="AY23" s="4" t="str">
        <f t="array" ref="AY23">_xludf.IFS(AX23&gt;5.1, 1, AX23&lt;2.4, 2, TRUE, 0)</f>
        <v>#NAME?</v>
      </c>
      <c r="AZ23" s="4">
        <v>141.0</v>
      </c>
      <c r="BA23" s="4" t="str">
        <f t="array" ref="BA23">_xludf.IFS(AZ23&gt;146, 1, AZ23&lt;136, 2, TRUE, 0)</f>
        <v>#NAME?</v>
      </c>
      <c r="BB23" s="4">
        <v>4.2</v>
      </c>
      <c r="BC23" s="4" t="str">
        <f t="array" ref="BC23">_xludf.IFS(BB23&gt;5.1, 1, BB23&lt;3.5, 2, TRUE, 0)</f>
        <v>#NAME?</v>
      </c>
      <c r="BD23" s="4">
        <v>6.3</v>
      </c>
      <c r="BE23" s="4" t="str">
        <f t="array" ref="BE23">_xludf.IFS(BD23&gt;8.7, 1, BD23&lt;6.6, 2, TRUE, 0)</f>
        <v>#NAME?</v>
      </c>
      <c r="BF23" s="4">
        <v>4.1</v>
      </c>
      <c r="BG23" s="4" t="str">
        <f t="array" ref="BG23">_xludf.IFS(BF23&gt;5.2, 1, BF23&lt;3.5, 2, TRUE, 0)</f>
        <v>#NAME?</v>
      </c>
      <c r="BH23" s="4">
        <v>2.2</v>
      </c>
      <c r="BI23" s="4" t="str">
        <f t="array" ref="BI23">_xludf.IFS(BH23&gt;3.5, 1, BH23&lt;1.5, 2, TRUE, 0)</f>
        <v>#NAME?</v>
      </c>
      <c r="BJ23" s="4">
        <v>24.0</v>
      </c>
      <c r="BK23" s="4" t="str">
        <f t="array" ref="BK23">_xludf.IFS(BJ23&gt;129, 1, BJ23&lt;40, 2, TRUE, 0)</f>
        <v>#NAME?</v>
      </c>
      <c r="BL23" s="4">
        <v>66.0</v>
      </c>
      <c r="BM23" s="4" t="str">
        <f t="array" ref="BM23">_xludf.IFS(BL23&gt;158, 1, BL23&lt;37, 2, TRUE, 0)</f>
        <v>#NAME?</v>
      </c>
      <c r="BN23" s="4">
        <v>315.0</v>
      </c>
      <c r="BO23" s="4" t="str">
        <f t="array" ref="BO23">_xludf.IFS(BN23&gt;392, 1, BN23&lt;135, 2, TRUE, 0)</f>
        <v>#NAME?</v>
      </c>
      <c r="BP23" s="4">
        <v>381.0</v>
      </c>
      <c r="BQ23" s="4" t="str">
        <f t="array" ref="BQ23">_xludf.IFS(BP23&gt;400, 1, BP23&lt;250, 2, TRUE, 0)</f>
        <v>#NAME?</v>
      </c>
      <c r="BR23" s="4">
        <v>403.0</v>
      </c>
      <c r="BS23" s="4" t="str">
        <f t="array" ref="BS23">_xludf.IFS(BR23&gt;400, 1, BR23&lt;30, 2, TRUE, 0)</f>
        <v>#NAME?</v>
      </c>
      <c r="BT23" s="4" t="s">
        <v>17</v>
      </c>
      <c r="BV23" s="4" t="s">
        <v>17</v>
      </c>
      <c r="BW23" s="4" t="s">
        <v>17</v>
      </c>
      <c r="BX23" s="4">
        <v>0.5</v>
      </c>
    </row>
    <row r="24" ht="15.75" customHeight="1">
      <c r="A24" s="4" t="s">
        <v>87</v>
      </c>
    </row>
    <row r="25" ht="15.75" customHeight="1">
      <c r="A25" s="4">
        <v>106332.0</v>
      </c>
      <c r="B25" s="4" t="s">
        <v>11</v>
      </c>
      <c r="C25" s="4">
        <v>83.0</v>
      </c>
      <c r="D25" s="4">
        <v>5.11</v>
      </c>
      <c r="E25" s="4" t="str">
        <f t="array" ref="E25">_xludf.IFS(D25&gt;10, 1, D25&lt;4, 2, TRUE, 0)</f>
        <v>#NAME?</v>
      </c>
      <c r="F25" s="4">
        <v>2.66</v>
      </c>
      <c r="G25" s="4" t="str">
        <f t="array" ref="G25">_xludf.IFS(F25&gt;6.2, 1, F25&lt;3.7, 2, TRUE, 0)</f>
        <v>#NAME?</v>
      </c>
      <c r="H25" s="4">
        <v>9.1</v>
      </c>
      <c r="I25" s="4" t="str">
        <f t="array" ref="I25">_xludf.IFS(H25&gt;18, 1, H25&lt;13, 2, TRUE, 0)</f>
        <v>#NAME?</v>
      </c>
      <c r="J25" s="4">
        <v>27.1</v>
      </c>
      <c r="K25" s="4" t="str">
        <f t="array" ref="K25">_xludf.IFS(J25&gt;55, 1, J25&lt;34, 2, TRUE, 0)</f>
        <v>#NAME?</v>
      </c>
      <c r="L25" s="4">
        <v>101.9</v>
      </c>
      <c r="M25" s="4" t="str">
        <f t="array" ref="M25">_xludf.IFS(L25&gt;100, 1, L25&lt;80, 2, TRUE, 0)</f>
        <v>#NAME?</v>
      </c>
      <c r="N25" s="4">
        <v>34.2</v>
      </c>
      <c r="O25" s="4" t="str">
        <f t="array" ref="O25">_xludf.IFS(N25&gt;32, 1, N25&lt;26, 2, TRUE, 0)</f>
        <v>#NAME?</v>
      </c>
      <c r="P25" s="4">
        <v>33.6</v>
      </c>
      <c r="Q25" s="4" t="str">
        <f t="array" ref="Q25">_xludf.IFS(P25&gt;37, 1, P25&lt;31, 2, TRUE, 0)</f>
        <v>#NAME?</v>
      </c>
      <c r="R25" s="4">
        <v>163.0</v>
      </c>
      <c r="S25" s="4" t="str">
        <f t="array" ref="S25">_xludf.IFS(R25&gt;400, 1, R25&lt;138, 2, TRUE, 0)</f>
        <v>#NAME?</v>
      </c>
      <c r="T25" s="4">
        <v>13.8</v>
      </c>
      <c r="U25" s="4" t="str">
        <f t="array" ref="U25">_xludf.IFS(T25&gt;15, 1, T25&lt;11, 2, TRUE, 0)</f>
        <v>#NAME?</v>
      </c>
      <c r="V25" s="4">
        <v>73.5</v>
      </c>
      <c r="W25" s="4" t="str">
        <f t="array" ref="W25">_xludf.IFS(V25&gt;78, 1, V25&lt;45, 2, TRUE, 0)</f>
        <v>#NAME?</v>
      </c>
      <c r="X25" s="4">
        <v>15.9</v>
      </c>
      <c r="Y25" s="4" t="str">
        <f t="array" ref="Y25">_xludf.IFS(X25&gt;45, 1, X25&lt;23, 2, TRUE, 0)</f>
        <v>#NAME?</v>
      </c>
      <c r="Z25" s="4">
        <v>6.5</v>
      </c>
      <c r="AA25" s="4" t="str">
        <f t="array" ref="AA25">_xludf.IFS(Z25&gt;10, 1, Z25&lt;2, 2, TRUE, 0)</f>
        <v>#NAME?</v>
      </c>
      <c r="AB25" s="4">
        <v>3.7</v>
      </c>
      <c r="AC25" s="4" t="str">
        <f t="array" ref="AC25">_xludf.IFS(AB25&gt;6, 1, AB25&lt;0, 2, TRUE, 0)</f>
        <v>#NAME?</v>
      </c>
      <c r="AD25" s="4">
        <v>0.4</v>
      </c>
      <c r="AE25" s="4" t="str">
        <f t="array" ref="AE25">_xludf.IFS(AD25&gt;2, 1, AD25&lt;0, 2, TRUE, 0)</f>
        <v>#NAME?</v>
      </c>
      <c r="AF25" s="4">
        <v>176.0</v>
      </c>
      <c r="AG25" s="4" t="str">
        <f t="array" ref="AG25">_xludf.IFS(AF25&gt;100, 1, AF25&lt;70, 2, TRUE, 0)</f>
        <v>#NAME?</v>
      </c>
      <c r="AH25" s="4">
        <v>74.4</v>
      </c>
      <c r="AI25" s="4" t="str">
        <f t="array" ref="AI25">_xludf.IFS(AH25&gt;20, 1, AH25&lt;8, 2, TRUE, 0)</f>
        <v>#NAME?</v>
      </c>
      <c r="AJ25" s="4">
        <v>9.1</v>
      </c>
      <c r="AK25" s="4" t="str">
        <f t="array" ref="AK25">_xludf.IFS(AJ25&gt;1.3, 1, AJ25&lt;0.7, 2, TRUE, 0)</f>
        <v>#NAME?</v>
      </c>
      <c r="AL25" s="4">
        <v>13.0</v>
      </c>
      <c r="AM25" s="4" t="str">
        <f t="array" ref="AM25">_xludf.IFS(AL25&gt;39, 1, AL25&lt;13, 2, TRUE, 0)</f>
        <v>#NAME?</v>
      </c>
      <c r="AN25" s="4">
        <v>13.0</v>
      </c>
      <c r="AO25" s="4" t="str">
        <f t="array" ref="AO25">_xludf.IFS(AN25&gt;52, 1, AN25&lt;7, 2, TRUE, 0)</f>
        <v>#NAME?</v>
      </c>
      <c r="AP25" s="4" t="s">
        <v>17</v>
      </c>
      <c r="AR25" s="4" t="s">
        <v>17</v>
      </c>
      <c r="AT25" s="4" t="s">
        <v>17</v>
      </c>
      <c r="AV25" s="4">
        <v>8.8</v>
      </c>
      <c r="AW25" s="4" t="str">
        <f t="array" ref="AW25">_xludf.IFS(AV25&gt;10.2, 1, AV25&lt;8.8, 2, TRUE, 0)</f>
        <v>#NAME?</v>
      </c>
      <c r="AX25" s="4">
        <v>6.3</v>
      </c>
      <c r="AY25" s="4" t="str">
        <f t="array" ref="AY25">_xludf.IFS(AX25&gt;5.1, 1, AX25&lt;2.4, 2, TRUE, 0)</f>
        <v>#NAME?</v>
      </c>
      <c r="AZ25" s="4">
        <v>138.0</v>
      </c>
      <c r="BA25" s="4" t="str">
        <f t="array" ref="BA25">_xludf.IFS(AZ25&gt;146, 1, AZ25&lt;136, 2, TRUE, 0)</f>
        <v>#NAME?</v>
      </c>
      <c r="BB25" s="4">
        <v>4.9</v>
      </c>
      <c r="BC25" s="4" t="str">
        <f t="array" ref="BC25">_xludf.IFS(BB25&gt;5.1, 1, BB25&lt;3.5, 2, TRUE, 0)</f>
        <v>#NAME?</v>
      </c>
      <c r="BD25" s="4">
        <v>6.0</v>
      </c>
      <c r="BE25" s="4" t="str">
        <f t="array" ref="BE25">_xludf.IFS(BD25&gt;8.7, 1, BD25&lt;6.6, 2, TRUE, 0)</f>
        <v>#NAME?</v>
      </c>
      <c r="BF25" s="4">
        <v>3.8</v>
      </c>
      <c r="BG25" s="4" t="str">
        <f t="array" ref="BG25">_xludf.IFS(BF25&gt;5.2, 1, BF25&lt;3.5, 2, TRUE, 0)</f>
        <v>#NAME?</v>
      </c>
      <c r="BH25" s="4">
        <v>2.2</v>
      </c>
      <c r="BI25" s="4" t="str">
        <f t="array" ref="BI25">_xludf.IFS(BH25&gt;3.5, 1, BH25&lt;1.5, 2, TRUE, 0)</f>
        <v>#NAME?</v>
      </c>
      <c r="BJ25" s="4">
        <v>72.0</v>
      </c>
      <c r="BK25" s="4" t="str">
        <f t="array" ref="BK25">_xludf.IFS(BJ25&gt;129, 1, BJ25&lt;40, 2, TRUE, 0)</f>
        <v>#NAME?</v>
      </c>
      <c r="BL25" s="4" t="s">
        <v>17</v>
      </c>
      <c r="BN25" s="4" t="s">
        <v>17</v>
      </c>
      <c r="BP25" s="4" t="s">
        <v>17</v>
      </c>
      <c r="BR25" s="4" t="s">
        <v>17</v>
      </c>
      <c r="BT25" s="4" t="s">
        <v>17</v>
      </c>
      <c r="BV25" s="4" t="s">
        <v>17</v>
      </c>
      <c r="BW25" s="4" t="s">
        <v>17</v>
      </c>
      <c r="BX25" s="4">
        <v>0.7</v>
      </c>
    </row>
    <row r="26" ht="15.75" customHeight="1">
      <c r="A26" s="4">
        <v>106355.0</v>
      </c>
      <c r="B26" s="4" t="s">
        <v>21</v>
      </c>
      <c r="C26" s="4">
        <v>59.0</v>
      </c>
      <c r="D26" s="4">
        <v>6.35</v>
      </c>
      <c r="E26" s="4" t="str">
        <f t="array" ref="E26">_xludf.IFS(D26&gt;10, 1, D26&lt;4, 2, TRUE, 0)</f>
        <v>#NAME?</v>
      </c>
      <c r="F26" s="4">
        <v>3.57</v>
      </c>
      <c r="G26" s="4" t="str">
        <f t="array" ref="G26">_xludf.IFS(F26&gt;6.2, 1, F26&lt;3.7, 2, TRUE, 0)</f>
        <v>#NAME?</v>
      </c>
      <c r="H26" s="4">
        <v>11.2</v>
      </c>
      <c r="I26" s="4" t="str">
        <f t="array" ref="I26">_xludf.IFS(H26&gt;18, 1, H26&lt;13, 2, TRUE, 0)</f>
        <v>#NAME?</v>
      </c>
      <c r="J26" s="4">
        <v>34.1</v>
      </c>
      <c r="K26" s="4" t="str">
        <f t="array" ref="K26">_xludf.IFS(J26&gt;55, 1, J26&lt;34, 2, TRUE, 0)</f>
        <v>#NAME?</v>
      </c>
      <c r="L26" s="4">
        <v>95.5</v>
      </c>
      <c r="M26" s="4" t="str">
        <f t="array" ref="M26">_xludf.IFS(L26&gt;100, 1, L26&lt;80, 2, TRUE, 0)</f>
        <v>#NAME?</v>
      </c>
      <c r="N26" s="4">
        <v>31.4</v>
      </c>
      <c r="O26" s="4" t="str">
        <f t="array" ref="O26">_xludf.IFS(N26&gt;32, 1, N26&lt;26, 2, TRUE, 0)</f>
        <v>#NAME?</v>
      </c>
      <c r="P26" s="4">
        <v>32.8</v>
      </c>
      <c r="Q26" s="4" t="str">
        <f t="array" ref="Q26">_xludf.IFS(P26&gt;37, 1, P26&lt;31, 2, TRUE, 0)</f>
        <v>#NAME?</v>
      </c>
      <c r="R26" s="4">
        <v>177.0</v>
      </c>
      <c r="S26" s="4" t="str">
        <f t="array" ref="S26">_xludf.IFS(R26&gt;400, 1, R26&lt;138, 2, TRUE, 0)</f>
        <v>#NAME?</v>
      </c>
      <c r="T26" s="4">
        <v>14.5</v>
      </c>
      <c r="U26" s="4" t="str">
        <f t="array" ref="U26">_xludf.IFS(T26&gt;15, 1, T26&lt;11, 2, TRUE, 0)</f>
        <v>#NAME?</v>
      </c>
      <c r="V26" s="4">
        <v>69.6</v>
      </c>
      <c r="W26" s="4" t="str">
        <f t="array" ref="W26">_xludf.IFS(V26&gt;78, 1, V26&lt;45, 2, TRUE, 0)</f>
        <v>#NAME?</v>
      </c>
      <c r="X26" s="4">
        <v>21.6</v>
      </c>
      <c r="Y26" s="4" t="str">
        <f t="array" ref="Y26">_xludf.IFS(X26&gt;45, 1, X26&lt;23, 2, TRUE, 0)</f>
        <v>#NAME?</v>
      </c>
      <c r="Z26" s="4">
        <v>5.8</v>
      </c>
      <c r="AA26" s="4" t="str">
        <f t="array" ref="AA26">_xludf.IFS(Z26&gt;10, 1, Z26&lt;2, 2, TRUE, 0)</f>
        <v>#NAME?</v>
      </c>
      <c r="AB26" s="4">
        <v>2.4</v>
      </c>
      <c r="AC26" s="4" t="str">
        <f t="array" ref="AC26">_xludf.IFS(AB26&gt;6, 1, AB26&lt;0, 2, TRUE, 0)</f>
        <v>#NAME?</v>
      </c>
      <c r="AD26" s="4">
        <v>0.6</v>
      </c>
      <c r="AE26" s="4" t="str">
        <f t="array" ref="AE26">_xludf.IFS(AD26&gt;2, 1, AD26&lt;0, 2, TRUE, 0)</f>
        <v>#NAME?</v>
      </c>
      <c r="AF26" s="4">
        <v>93.0</v>
      </c>
      <c r="AG26" s="4" t="str">
        <f t="array" ref="AG26">_xludf.IFS(AF26&gt;100, 1, AF26&lt;70, 2, TRUE, 0)</f>
        <v>#NAME?</v>
      </c>
      <c r="AH26" s="4">
        <v>39.3</v>
      </c>
      <c r="AI26" s="4" t="str">
        <f t="array" ref="AI26">_xludf.IFS(AH26&gt;20, 1, AH26&lt;8, 2, TRUE, 0)</f>
        <v>#NAME?</v>
      </c>
      <c r="AJ26" s="4">
        <v>7.7</v>
      </c>
      <c r="AK26" s="4" t="str">
        <f t="array" ref="AK26">_xludf.IFS(AJ26&gt;1.3, 1, AJ26&lt;0.7, 2, TRUE, 0)</f>
        <v>#NAME?</v>
      </c>
      <c r="AL26" s="4">
        <v>19.0</v>
      </c>
      <c r="AM26" s="4" t="str">
        <f t="array" ref="AM26">_xludf.IFS(AL26&gt;39, 1, AL26&lt;13, 2, TRUE, 0)</f>
        <v>#NAME?</v>
      </c>
      <c r="AN26" s="4">
        <v>6.0</v>
      </c>
      <c r="AO26" s="4" t="str">
        <f t="array" ref="AO26">_xludf.IFS(AN26&gt;52, 1, AN26&lt;7, 2, TRUE, 0)</f>
        <v>#NAME?</v>
      </c>
      <c r="AP26" s="4" t="s">
        <v>17</v>
      </c>
      <c r="AR26" s="4" t="s">
        <v>17</v>
      </c>
      <c r="AT26" s="4" t="s">
        <v>17</v>
      </c>
      <c r="AV26" s="4">
        <v>10.7</v>
      </c>
      <c r="AW26" s="4" t="str">
        <f t="array" ref="AW26">_xludf.IFS(AV26&gt;10.2, 1, AV26&lt;8.8, 2, TRUE, 0)</f>
        <v>#NAME?</v>
      </c>
      <c r="AX26" s="4">
        <v>3.1</v>
      </c>
      <c r="AY26" s="4" t="str">
        <f t="array" ref="AY26">_xludf.IFS(AX26&gt;5.1, 1, AX26&lt;2.4, 2, TRUE, 0)</f>
        <v>#NAME?</v>
      </c>
      <c r="AZ26" s="4">
        <v>136.0</v>
      </c>
      <c r="BA26" s="4" t="str">
        <f t="array" ref="BA26">_xludf.IFS(AZ26&gt;146, 1, AZ26&lt;136, 2, TRUE, 0)</f>
        <v>#NAME?</v>
      </c>
      <c r="BB26" s="4">
        <v>4.1</v>
      </c>
      <c r="BC26" s="4" t="str">
        <f t="array" ref="BC26">_xludf.IFS(BB26&gt;5.1, 1, BB26&lt;3.5, 2, TRUE, 0)</f>
        <v>#NAME?</v>
      </c>
      <c r="BD26" s="4">
        <v>6.7</v>
      </c>
      <c r="BE26" s="4" t="str">
        <f t="array" ref="BE26">_xludf.IFS(BD26&gt;8.7, 1, BD26&lt;6.6, 2, TRUE, 0)</f>
        <v>#NAME?</v>
      </c>
      <c r="BF26" s="4">
        <v>4.0</v>
      </c>
      <c r="BG26" s="4" t="str">
        <f t="array" ref="BG26">_xludf.IFS(BF26&gt;5.2, 1, BF26&lt;3.5, 2, TRUE, 0)</f>
        <v>#NAME?</v>
      </c>
      <c r="BH26" s="4">
        <v>2.7</v>
      </c>
      <c r="BI26" s="4" t="str">
        <f t="array" ref="BI26">_xludf.IFS(BH26&gt;3.5, 1, BH26&lt;1.5, 2, TRUE, 0)</f>
        <v>#NAME?</v>
      </c>
      <c r="BJ26" s="4">
        <v>90.0</v>
      </c>
      <c r="BK26" s="4" t="str">
        <f t="array" ref="BK26">_xludf.IFS(BJ26&gt;129, 1, BJ26&lt;40, 2, TRUE, 0)</f>
        <v>#NAME?</v>
      </c>
      <c r="BL26" s="4" t="s">
        <v>17</v>
      </c>
      <c r="BN26" s="4" t="s">
        <v>17</v>
      </c>
      <c r="BP26" s="4" t="s">
        <v>17</v>
      </c>
      <c r="BR26" s="4" t="s">
        <v>17</v>
      </c>
      <c r="BT26" s="4" t="s">
        <v>17</v>
      </c>
      <c r="BV26" s="4" t="s">
        <v>17</v>
      </c>
      <c r="BW26" s="4" t="s">
        <v>17</v>
      </c>
      <c r="BX26" s="4">
        <v>0.6</v>
      </c>
    </row>
    <row r="27" ht="15.75" customHeight="1">
      <c r="A27" s="4">
        <v>161436.0</v>
      </c>
      <c r="B27" s="4" t="s">
        <v>11</v>
      </c>
      <c r="C27" s="4">
        <v>63.0</v>
      </c>
      <c r="D27" s="4">
        <v>6.32</v>
      </c>
      <c r="E27" s="4" t="str">
        <f t="array" ref="E27">_xludf.IFS(D27&gt;10, 1, D27&lt;4, 2, TRUE, 0)</f>
        <v>#NAME?</v>
      </c>
      <c r="F27" s="4">
        <v>3.93</v>
      </c>
      <c r="G27" s="4" t="str">
        <f t="array" ref="G27">_xludf.IFS(F27&gt;6.2, 1, F27&lt;3.7, 2, TRUE, 0)</f>
        <v>#NAME?</v>
      </c>
      <c r="H27" s="4">
        <v>10.9</v>
      </c>
      <c r="I27" s="4" t="str">
        <f t="array" ref="I27">_xludf.IFS(H27&gt;18, 1, H27&lt;13, 2, TRUE, 0)</f>
        <v>#NAME?</v>
      </c>
      <c r="J27" s="4">
        <v>30.5</v>
      </c>
      <c r="K27" s="4" t="str">
        <f t="array" ref="K27">_xludf.IFS(J27&gt;55, 1, J27&lt;34, 2, TRUE, 0)</f>
        <v>#NAME?</v>
      </c>
      <c r="L27" s="4">
        <v>77.6</v>
      </c>
      <c r="M27" s="4" t="str">
        <f t="array" ref="M27">_xludf.IFS(L27&gt;100, 1, L27&lt;80, 2, TRUE, 0)</f>
        <v>#NAME?</v>
      </c>
      <c r="N27" s="4">
        <v>27.7</v>
      </c>
      <c r="O27" s="4" t="str">
        <f t="array" ref="O27">_xludf.IFS(N27&gt;32, 1, N27&lt;26, 2, TRUE, 0)</f>
        <v>#NAME?</v>
      </c>
      <c r="P27" s="4">
        <v>35.7</v>
      </c>
      <c r="Q27" s="4" t="str">
        <f t="array" ref="Q27">_xludf.IFS(P27&gt;37, 1, P27&lt;31, 2, TRUE, 0)</f>
        <v>#NAME?</v>
      </c>
      <c r="R27" s="4">
        <v>117.0</v>
      </c>
      <c r="S27" s="4" t="str">
        <f t="array" ref="S27">_xludf.IFS(R27&gt;400, 1, R27&lt;138, 2, TRUE, 0)</f>
        <v>#NAME?</v>
      </c>
      <c r="T27" s="4">
        <v>12.4</v>
      </c>
      <c r="U27" s="4" t="str">
        <f t="array" ref="U27">_xludf.IFS(T27&gt;15, 1, T27&lt;11, 2, TRUE, 0)</f>
        <v>#NAME?</v>
      </c>
      <c r="V27" s="4">
        <v>62.2</v>
      </c>
      <c r="W27" s="4" t="str">
        <f t="array" ref="W27">_xludf.IFS(V27&gt;78, 1, V27&lt;45, 2, TRUE, 0)</f>
        <v>#NAME?</v>
      </c>
      <c r="X27" s="4">
        <v>20.6</v>
      </c>
      <c r="Y27" s="4" t="str">
        <f t="array" ref="Y27">_xludf.IFS(X27&gt;45, 1, X27&lt;23, 2, TRUE, 0)</f>
        <v>#NAME?</v>
      </c>
      <c r="Z27" s="4">
        <v>9.7</v>
      </c>
      <c r="AA27" s="4" t="str">
        <f t="array" ref="AA27">_xludf.IFS(Z27&gt;10, 1, Z27&lt;2, 2, TRUE, 0)</f>
        <v>#NAME?</v>
      </c>
      <c r="AB27" s="4">
        <v>7.0</v>
      </c>
      <c r="AC27" s="4" t="str">
        <f t="array" ref="AC27">_xludf.IFS(AB27&gt;6, 1, AB27&lt;0, 2, TRUE, 0)</f>
        <v>#NAME?</v>
      </c>
      <c r="AD27" s="4">
        <v>0.5</v>
      </c>
      <c r="AE27" s="4" t="str">
        <f t="array" ref="AE27">_xludf.IFS(AD27&gt;2, 1, AD27&lt;0, 2, TRUE, 0)</f>
        <v>#NAME?</v>
      </c>
      <c r="AF27" s="4">
        <v>100.0</v>
      </c>
      <c r="AG27" s="4" t="str">
        <f t="array" ref="AG27">_xludf.IFS(AF27&gt;100, 1, AF27&lt;70, 2, TRUE, 0)</f>
        <v>#NAME?</v>
      </c>
      <c r="AH27" s="4">
        <v>59.4</v>
      </c>
      <c r="AI27" s="4" t="str">
        <f t="array" ref="AI27">_xludf.IFS(AH27&gt;20, 1, AH27&lt;8, 2, TRUE, 0)</f>
        <v>#NAME?</v>
      </c>
      <c r="AJ27" s="4">
        <v>8.5</v>
      </c>
      <c r="AK27" s="4" t="str">
        <f t="array" ref="AK27">_xludf.IFS(AJ27&gt;1.3, 1, AJ27&lt;0.7, 2, TRUE, 0)</f>
        <v>#NAME?</v>
      </c>
      <c r="AL27" s="4">
        <v>14.0</v>
      </c>
      <c r="AM27" s="4" t="str">
        <f t="array" ref="AM27">_xludf.IFS(AL27&gt;39, 1, AL27&lt;13, 2, TRUE, 0)</f>
        <v>#NAME?</v>
      </c>
      <c r="AN27" s="4">
        <v>10.0</v>
      </c>
      <c r="AO27" s="4" t="str">
        <f t="array" ref="AO27">_xludf.IFS(AN27&gt;52, 1, AN27&lt;7, 2, TRUE, 0)</f>
        <v>#NAME?</v>
      </c>
      <c r="AP27" s="4" t="s">
        <v>17</v>
      </c>
      <c r="AR27" s="4" t="s">
        <v>17</v>
      </c>
      <c r="AT27" s="4" t="s">
        <v>17</v>
      </c>
      <c r="AV27" s="4">
        <v>8.8</v>
      </c>
      <c r="AW27" s="4" t="str">
        <f t="array" ref="AW27">_xludf.IFS(AV27&gt;10.2, 1, AV27&lt;8.8, 2, TRUE, 0)</f>
        <v>#NAME?</v>
      </c>
      <c r="AX27" s="4">
        <v>5.4</v>
      </c>
      <c r="AY27" s="4" t="str">
        <f t="array" ref="AY27">_xludf.IFS(AX27&gt;5.1, 1, AX27&lt;2.4, 2, TRUE, 0)</f>
        <v>#NAME?</v>
      </c>
      <c r="AZ27" s="4">
        <v>139.0</v>
      </c>
      <c r="BA27" s="4" t="str">
        <f t="array" ref="BA27">_xludf.IFS(AZ27&gt;146, 1, AZ27&lt;136, 2, TRUE, 0)</f>
        <v>#NAME?</v>
      </c>
      <c r="BB27" s="4">
        <v>4.2</v>
      </c>
      <c r="BC27" s="4" t="str">
        <f t="array" ref="BC27">_xludf.IFS(BB27&gt;5.1, 1, BB27&lt;3.5, 2, TRUE, 0)</f>
        <v>#NAME?</v>
      </c>
      <c r="BD27" s="4">
        <v>6.7</v>
      </c>
      <c r="BE27" s="4" t="str">
        <f t="array" ref="BE27">_xludf.IFS(BD27&gt;8.7, 1, BD27&lt;6.6, 2, TRUE, 0)</f>
        <v>#NAME?</v>
      </c>
      <c r="BF27" s="4">
        <v>4.2</v>
      </c>
      <c r="BG27" s="4" t="str">
        <f t="array" ref="BG27">_xludf.IFS(BF27&gt;5.2, 1, BF27&lt;3.5, 2, TRUE, 0)</f>
        <v>#NAME?</v>
      </c>
      <c r="BH27" s="4">
        <v>2.5</v>
      </c>
      <c r="BI27" s="4" t="str">
        <f t="array" ref="BI27">_xludf.IFS(BH27&gt;3.5, 1, BH27&lt;1.5, 2, TRUE, 0)</f>
        <v>#NAME?</v>
      </c>
      <c r="BJ27" s="4">
        <v>53.0</v>
      </c>
      <c r="BK27" s="4" t="str">
        <f t="array" ref="BK27">_xludf.IFS(BJ27&gt;129, 1, BJ27&lt;40, 2, TRUE, 0)</f>
        <v>#NAME?</v>
      </c>
      <c r="BL27" s="4" t="s">
        <v>17</v>
      </c>
      <c r="BN27" s="4" t="s">
        <v>17</v>
      </c>
      <c r="BP27" s="4" t="s">
        <v>17</v>
      </c>
      <c r="BR27" s="4" t="s">
        <v>17</v>
      </c>
      <c r="BT27" s="4" t="s">
        <v>17</v>
      </c>
      <c r="BV27" s="4" t="s">
        <v>17</v>
      </c>
      <c r="BW27" s="4" t="s">
        <v>17</v>
      </c>
      <c r="BX27" s="4" t="s">
        <v>17</v>
      </c>
    </row>
    <row r="28" ht="15.75" customHeight="1">
      <c r="A28" s="4">
        <v>165551.0</v>
      </c>
      <c r="B28" s="4" t="s">
        <v>21</v>
      </c>
      <c r="C28" s="4">
        <v>72.0</v>
      </c>
      <c r="D28" s="4">
        <v>8.62</v>
      </c>
      <c r="E28" s="4" t="str">
        <f t="array" ref="E28">_xludf.IFS(D28&gt;10, 1, D28&lt;4, 2, TRUE, 0)</f>
        <v>#NAME?</v>
      </c>
      <c r="F28" s="4">
        <v>4.19</v>
      </c>
      <c r="G28" s="4" t="str">
        <f t="array" ref="G28">_xludf.IFS(F28&gt;6.2, 1, F28&lt;3.7, 2, TRUE, 0)</f>
        <v>#NAME?</v>
      </c>
      <c r="H28" s="4">
        <v>12.2</v>
      </c>
      <c r="I28" s="4" t="str">
        <f t="array" ref="I28">_xludf.IFS(H28&gt;18, 1, H28&lt;13, 2, TRUE, 0)</f>
        <v>#NAME?</v>
      </c>
      <c r="J28" s="4">
        <v>36.2</v>
      </c>
      <c r="K28" s="4" t="str">
        <f t="array" ref="K28">_xludf.IFS(J28&gt;55, 1, J28&lt;34, 2, TRUE, 0)</f>
        <v>#NAME?</v>
      </c>
      <c r="L28" s="4">
        <v>86.4</v>
      </c>
      <c r="M28" s="4" t="str">
        <f t="array" ref="M28">_xludf.IFS(L28&gt;100, 1, L28&lt;80, 2, TRUE, 0)</f>
        <v>#NAME?</v>
      </c>
      <c r="N28" s="4">
        <v>29.1</v>
      </c>
      <c r="O28" s="4" t="str">
        <f t="array" ref="O28">_xludf.IFS(N28&gt;32, 1, N28&lt;26, 2, TRUE, 0)</f>
        <v>#NAME?</v>
      </c>
      <c r="P28" s="4">
        <v>33.7</v>
      </c>
      <c r="Q28" s="4" t="str">
        <f t="array" ref="Q28">_xludf.IFS(P28&gt;37, 1, P28&lt;31, 2, TRUE, 0)</f>
        <v>#NAME?</v>
      </c>
      <c r="R28" s="4">
        <v>143.0</v>
      </c>
      <c r="S28" s="4" t="str">
        <f t="array" ref="S28">_xludf.IFS(R28&gt;400, 1, R28&lt;138, 2, TRUE, 0)</f>
        <v>#NAME?</v>
      </c>
      <c r="T28" s="4">
        <v>14.3</v>
      </c>
      <c r="U28" s="4" t="str">
        <f t="array" ref="U28">_xludf.IFS(T28&gt;15, 1, T28&lt;11, 2, TRUE, 0)</f>
        <v>#NAME?</v>
      </c>
      <c r="V28" s="4">
        <v>71.8</v>
      </c>
      <c r="W28" s="4" t="str">
        <f t="array" ref="W28">_xludf.IFS(V28&gt;78, 1, V28&lt;45, 2, TRUE, 0)</f>
        <v>#NAME?</v>
      </c>
      <c r="X28" s="4">
        <v>16.6</v>
      </c>
      <c r="Y28" s="4" t="str">
        <f t="array" ref="Y28">_xludf.IFS(X28&gt;45, 1, X28&lt;23, 2, TRUE, 0)</f>
        <v>#NAME?</v>
      </c>
      <c r="Z28" s="4">
        <v>7.5</v>
      </c>
      <c r="AA28" s="4" t="str">
        <f t="array" ref="AA28">_xludf.IFS(Z28&gt;10, 1, Z28&lt;2, 2, TRUE, 0)</f>
        <v>#NAME?</v>
      </c>
      <c r="AB28" s="4">
        <v>3.6</v>
      </c>
      <c r="AC28" s="4" t="str">
        <f t="array" ref="AC28">_xludf.IFS(AB28&gt;6, 1, AB28&lt;0, 2, TRUE, 0)</f>
        <v>#NAME?</v>
      </c>
      <c r="AD28" s="4">
        <v>0.5</v>
      </c>
      <c r="AE28" s="4" t="str">
        <f t="array" ref="AE28">_xludf.IFS(AD28&gt;2, 1, AD28&lt;0, 2, TRUE, 0)</f>
        <v>#NAME?</v>
      </c>
      <c r="AF28" s="4">
        <v>131.0</v>
      </c>
      <c r="AG28" s="4" t="str">
        <f t="array" ref="AG28">_xludf.IFS(AF28&gt;100, 1, AF28&lt;70, 2, TRUE, 0)</f>
        <v>#NAME?</v>
      </c>
      <c r="AH28" s="4">
        <v>78.2</v>
      </c>
      <c r="AI28" s="4" t="str">
        <f t="array" ref="AI28">_xludf.IFS(AH28&gt;20, 1, AH28&lt;8, 2, TRUE, 0)</f>
        <v>#NAME?</v>
      </c>
      <c r="AJ28" s="4">
        <v>10.1</v>
      </c>
      <c r="AK28" s="4" t="str">
        <f t="array" ref="AK28">_xludf.IFS(AJ28&gt;1.3, 1, AJ28&lt;0.7, 2, TRUE, 0)</f>
        <v>#NAME?</v>
      </c>
      <c r="AL28" s="4">
        <v>15.0</v>
      </c>
      <c r="AM28" s="4" t="str">
        <f t="array" ref="AM28">_xludf.IFS(AL28&gt;39, 1, AL28&lt;13, 2, TRUE, 0)</f>
        <v>#NAME?</v>
      </c>
      <c r="AN28" s="4">
        <v>12.0</v>
      </c>
      <c r="AO28" s="4" t="str">
        <f t="array" ref="AO28">_xludf.IFS(AN28&gt;52, 1, AN28&lt;7, 2, TRUE, 0)</f>
        <v>#NAME?</v>
      </c>
      <c r="AP28" s="4" t="s">
        <v>17</v>
      </c>
      <c r="AR28" s="4" t="s">
        <v>17</v>
      </c>
      <c r="AT28" s="4" t="s">
        <v>17</v>
      </c>
      <c r="AV28" s="4">
        <v>9.0</v>
      </c>
      <c r="AW28" s="4" t="str">
        <f t="array" ref="AW28">_xludf.IFS(AV28&gt;10.2, 1, AV28&lt;8.8, 2, TRUE, 0)</f>
        <v>#NAME?</v>
      </c>
      <c r="AX28" s="4">
        <v>5.6</v>
      </c>
      <c r="AY28" s="4" t="str">
        <f t="array" ref="AY28">_xludf.IFS(AX28&gt;5.1, 1, AX28&lt;2.4, 2, TRUE, 0)</f>
        <v>#NAME?</v>
      </c>
      <c r="AZ28" s="4">
        <v>135.0</v>
      </c>
      <c r="BA28" s="4" t="str">
        <f t="array" ref="BA28">_xludf.IFS(AZ28&gt;146, 1, AZ28&lt;136, 2, TRUE, 0)</f>
        <v>#NAME?</v>
      </c>
      <c r="BB28" s="4">
        <v>5.2</v>
      </c>
      <c r="BC28" s="4" t="str">
        <f t="array" ref="BC28">_xludf.IFS(BB28&gt;5.1, 1, BB28&lt;3.5, 2, TRUE, 0)</f>
        <v>#NAME?</v>
      </c>
      <c r="BD28" s="4">
        <v>6.3</v>
      </c>
      <c r="BE28" s="4" t="str">
        <f t="array" ref="BE28">_xludf.IFS(BD28&gt;8.7, 1, BD28&lt;6.6, 2, TRUE, 0)</f>
        <v>#NAME?</v>
      </c>
      <c r="BF28" s="4">
        <v>4.1</v>
      </c>
      <c r="BG28" s="4" t="str">
        <f t="array" ref="BG28">_xludf.IFS(BF28&gt;5.2, 1, BF28&lt;3.5, 2, TRUE, 0)</f>
        <v>#NAME?</v>
      </c>
      <c r="BH28" s="4">
        <v>2.2</v>
      </c>
      <c r="BI28" s="4" t="str">
        <f t="array" ref="BI28">_xludf.IFS(BH28&gt;3.5, 1, BH28&lt;1.5, 2, TRUE, 0)</f>
        <v>#NAME?</v>
      </c>
      <c r="BJ28" s="4">
        <v>58.0</v>
      </c>
      <c r="BK28" s="4" t="str">
        <f t="array" ref="BK28">_xludf.IFS(BJ28&gt;129, 1, BJ28&lt;40, 2, TRUE, 0)</f>
        <v>#NAME?</v>
      </c>
      <c r="BL28" s="4" t="s">
        <v>17</v>
      </c>
      <c r="BN28" s="4" t="s">
        <v>17</v>
      </c>
      <c r="BP28" s="4" t="s">
        <v>17</v>
      </c>
      <c r="BR28" s="4" t="s">
        <v>17</v>
      </c>
      <c r="BT28" s="4" t="s">
        <v>17</v>
      </c>
      <c r="BV28" s="4" t="s">
        <v>17</v>
      </c>
      <c r="BW28" s="4" t="s">
        <v>17</v>
      </c>
      <c r="BX28" s="4">
        <v>0.4</v>
      </c>
    </row>
    <row r="29" ht="15.75" customHeight="1">
      <c r="A29" s="4">
        <v>223535.0</v>
      </c>
      <c r="B29" s="4" t="s">
        <v>11</v>
      </c>
      <c r="C29" s="4">
        <v>62.0</v>
      </c>
      <c r="D29" s="4">
        <v>5.02</v>
      </c>
      <c r="E29" s="4" t="str">
        <f t="array" ref="E29">_xludf.IFS(D29&gt;10, 1, D29&lt;4, 2, TRUE, 0)</f>
        <v>#NAME?</v>
      </c>
      <c r="F29" s="4">
        <v>3.24</v>
      </c>
      <c r="G29" s="4" t="str">
        <f t="array" ref="G29">_xludf.IFS(F29&gt;6.2, 1, F29&lt;3.7, 2, TRUE, 0)</f>
        <v>#NAME?</v>
      </c>
      <c r="H29" s="4">
        <v>10.6</v>
      </c>
      <c r="I29" s="4" t="str">
        <f t="array" ref="I29">_xludf.IFS(H29&gt;18, 1, H29&lt;13, 2, TRUE, 0)</f>
        <v>#NAME?</v>
      </c>
      <c r="J29" s="4">
        <v>29.5</v>
      </c>
      <c r="K29" s="4" t="str">
        <f t="array" ref="K29">_xludf.IFS(J29&gt;55, 1, J29&lt;34, 2, TRUE, 0)</f>
        <v>#NAME?</v>
      </c>
      <c r="L29" s="4">
        <v>91.0</v>
      </c>
      <c r="M29" s="4" t="str">
        <f t="array" ref="M29">_xludf.IFS(L29&gt;100, 1, L29&lt;80, 2, TRUE, 0)</f>
        <v>#NAME?</v>
      </c>
      <c r="N29" s="4">
        <v>32.7</v>
      </c>
      <c r="O29" s="4" t="str">
        <f t="array" ref="O29">_xludf.IFS(N29&gt;32, 1, N29&lt;26, 2, TRUE, 0)</f>
        <v>#NAME?</v>
      </c>
      <c r="P29" s="4">
        <v>35.9</v>
      </c>
      <c r="Q29" s="4" t="str">
        <f t="array" ref="Q29">_xludf.IFS(P29&gt;37, 1, P29&lt;31, 2, TRUE, 0)</f>
        <v>#NAME?</v>
      </c>
      <c r="R29" s="4">
        <v>158.0</v>
      </c>
      <c r="S29" s="4" t="str">
        <f t="array" ref="S29">_xludf.IFS(R29&gt;400, 1, R29&lt;138, 2, TRUE, 0)</f>
        <v>#NAME?</v>
      </c>
      <c r="T29" s="4">
        <v>12.0</v>
      </c>
      <c r="U29" s="4" t="str">
        <f t="array" ref="U29">_xludf.IFS(T29&gt;15, 1, T29&lt;11, 2, TRUE, 0)</f>
        <v>#NAME?</v>
      </c>
      <c r="V29" s="4">
        <v>59.5</v>
      </c>
      <c r="W29" s="4" t="str">
        <f t="array" ref="W29">_xludf.IFS(V29&gt;78, 1, V29&lt;45, 2, TRUE, 0)</f>
        <v>#NAME?</v>
      </c>
      <c r="X29" s="4">
        <v>26.9</v>
      </c>
      <c r="Y29" s="4" t="str">
        <f t="array" ref="Y29">_xludf.IFS(X29&gt;45, 1, X29&lt;23, 2, TRUE, 0)</f>
        <v>#NAME?</v>
      </c>
      <c r="Z29" s="4">
        <v>8.6</v>
      </c>
      <c r="AA29" s="4" t="str">
        <f t="array" ref="AA29">_xludf.IFS(Z29&gt;10, 1, Z29&lt;2, 2, TRUE, 0)</f>
        <v>#NAME?</v>
      </c>
      <c r="AB29" s="4">
        <v>4.4</v>
      </c>
      <c r="AC29" s="4" t="str">
        <f t="array" ref="AC29">_xludf.IFS(AB29&gt;6, 1, AB29&lt;0, 2, TRUE, 0)</f>
        <v>#NAME?</v>
      </c>
      <c r="AD29" s="4">
        <v>0.6</v>
      </c>
      <c r="AE29" s="4" t="str">
        <f t="array" ref="AE29">_xludf.IFS(AD29&gt;2, 1, AD29&lt;0, 2, TRUE, 0)</f>
        <v>#NAME?</v>
      </c>
      <c r="AF29" s="4">
        <v>74.0</v>
      </c>
      <c r="AG29" s="4" t="str">
        <f t="array" ref="AG29">_xludf.IFS(AF29&gt;100, 1, AF29&lt;70, 2, TRUE, 0)</f>
        <v>#NAME?</v>
      </c>
      <c r="AH29" s="4">
        <v>93.9</v>
      </c>
      <c r="AI29" s="4" t="str">
        <f t="array" ref="AI29">_xludf.IFS(AH29&gt;20, 1, AH29&lt;8, 2, TRUE, 0)</f>
        <v>#NAME?</v>
      </c>
      <c r="AJ29" s="4">
        <v>12.1</v>
      </c>
      <c r="AK29" s="4" t="str">
        <f t="array" ref="AK29">_xludf.IFS(AJ29&gt;1.3, 1, AJ29&lt;0.7, 2, TRUE, 0)</f>
        <v>#NAME?</v>
      </c>
      <c r="AL29" s="4">
        <v>20.0</v>
      </c>
      <c r="AM29" s="4" t="str">
        <f t="array" ref="AM29">_xludf.IFS(AL29&gt;39, 1, AL29&lt;13, 2, TRUE, 0)</f>
        <v>#NAME?</v>
      </c>
      <c r="AN29" s="4">
        <v>21.0</v>
      </c>
      <c r="AO29" s="4" t="str">
        <f t="array" ref="AO29">_xludf.IFS(AN29&gt;52, 1, AN29&lt;7, 2, TRUE, 0)</f>
        <v>#NAME?</v>
      </c>
      <c r="AP29" s="4" t="s">
        <v>17</v>
      </c>
      <c r="AR29" s="4" t="s">
        <v>17</v>
      </c>
      <c r="AT29" s="4" t="s">
        <v>17</v>
      </c>
      <c r="AV29" s="4">
        <v>9.6</v>
      </c>
      <c r="AW29" s="4" t="str">
        <f t="array" ref="AW29">_xludf.IFS(AV29&gt;10.2, 1, AV29&lt;8.8, 2, TRUE, 0)</f>
        <v>#NAME?</v>
      </c>
      <c r="AX29" s="4">
        <v>5.2</v>
      </c>
      <c r="AY29" s="4" t="str">
        <f t="array" ref="AY29">_xludf.IFS(AX29&gt;5.1, 1, AX29&lt;2.4, 2, TRUE, 0)</f>
        <v>#NAME?</v>
      </c>
      <c r="AZ29" s="4">
        <v>136.0</v>
      </c>
      <c r="BA29" s="4" t="str">
        <f t="array" ref="BA29">_xludf.IFS(AZ29&gt;146, 1, AZ29&lt;136, 2, TRUE, 0)</f>
        <v>#NAME?</v>
      </c>
      <c r="BB29" s="4">
        <v>6.0</v>
      </c>
      <c r="BC29" s="4" t="str">
        <f t="array" ref="BC29">_xludf.IFS(BB29&gt;5.1, 1, BB29&lt;3.5, 2, TRUE, 0)</f>
        <v>#NAME?</v>
      </c>
      <c r="BD29" s="4">
        <v>7.0</v>
      </c>
      <c r="BE29" s="4" t="str">
        <f t="array" ref="BE29">_xludf.IFS(BD29&gt;8.7, 1, BD29&lt;6.6, 2, TRUE, 0)</f>
        <v>#NAME?</v>
      </c>
      <c r="BF29" s="4">
        <v>4.4</v>
      </c>
      <c r="BG29" s="4" t="str">
        <f t="array" ref="BG29">_xludf.IFS(BF29&gt;5.2, 1, BF29&lt;3.5, 2, TRUE, 0)</f>
        <v>#NAME?</v>
      </c>
      <c r="BH29" s="4">
        <v>2.6</v>
      </c>
      <c r="BI29" s="4" t="str">
        <f t="array" ref="BI29">_xludf.IFS(BH29&gt;3.5, 1, BH29&lt;1.5, 2, TRUE, 0)</f>
        <v>#NAME?</v>
      </c>
      <c r="BJ29" s="4">
        <v>73.0</v>
      </c>
      <c r="BK29" s="4" t="str">
        <f t="array" ref="BK29">_xludf.IFS(BJ29&gt;129, 1, BJ29&lt;40, 2, TRUE, 0)</f>
        <v>#NAME?</v>
      </c>
      <c r="BL29" s="4" t="s">
        <v>17</v>
      </c>
      <c r="BN29" s="4" t="s">
        <v>17</v>
      </c>
      <c r="BP29" s="4" t="s">
        <v>17</v>
      </c>
      <c r="BR29" s="4" t="s">
        <v>17</v>
      </c>
      <c r="BT29" s="4" t="s">
        <v>17</v>
      </c>
      <c r="BV29" s="4" t="s">
        <v>17</v>
      </c>
      <c r="BW29" s="4" t="s">
        <v>17</v>
      </c>
      <c r="BX29" s="4">
        <v>0.7</v>
      </c>
    </row>
    <row r="30" ht="15.75" customHeight="1">
      <c r="A30" s="4">
        <v>278250.0</v>
      </c>
      <c r="B30" s="4" t="s">
        <v>11</v>
      </c>
      <c r="C30" s="4">
        <v>55.0</v>
      </c>
      <c r="D30" s="4">
        <v>6.63</v>
      </c>
      <c r="E30" s="4" t="str">
        <f t="array" ref="E30">_xludf.IFS(D30&gt;10, 1, D30&lt;4, 2, TRUE, 0)</f>
        <v>#NAME?</v>
      </c>
      <c r="F30" s="4">
        <v>3.56</v>
      </c>
      <c r="G30" s="4" t="str">
        <f t="array" ref="G30">_xludf.IFS(F30&gt;6.2, 1, F30&lt;3.7, 2, TRUE, 0)</f>
        <v>#NAME?</v>
      </c>
      <c r="H30" s="4">
        <v>10.6</v>
      </c>
      <c r="I30" s="4" t="str">
        <f t="array" ref="I30">_xludf.IFS(H30&gt;18, 1, H30&lt;13, 2, TRUE, 0)</f>
        <v>#NAME?</v>
      </c>
      <c r="J30" s="4">
        <v>30.6</v>
      </c>
      <c r="K30" s="4" t="str">
        <f t="array" ref="K30">_xludf.IFS(J30&gt;55, 1, J30&lt;34, 2, TRUE, 0)</f>
        <v>#NAME?</v>
      </c>
      <c r="L30" s="4">
        <v>86.0</v>
      </c>
      <c r="M30" s="4" t="str">
        <f t="array" ref="M30">_xludf.IFS(L30&gt;100, 1, L30&lt;80, 2, TRUE, 0)</f>
        <v>#NAME?</v>
      </c>
      <c r="N30" s="4">
        <v>29.8</v>
      </c>
      <c r="O30" s="4" t="str">
        <f t="array" ref="O30">_xludf.IFS(N30&gt;32, 1, N30&lt;26, 2, TRUE, 0)</f>
        <v>#NAME?</v>
      </c>
      <c r="P30" s="4">
        <v>34.6</v>
      </c>
      <c r="Q30" s="4" t="str">
        <f t="array" ref="Q30">_xludf.IFS(P30&gt;37, 1, P30&lt;31, 2, TRUE, 0)</f>
        <v>#NAME?</v>
      </c>
      <c r="R30" s="4">
        <v>276.0</v>
      </c>
      <c r="S30" s="4" t="str">
        <f t="array" ref="S30">_xludf.IFS(R30&gt;400, 1, R30&lt;138, 2, TRUE, 0)</f>
        <v>#NAME?</v>
      </c>
      <c r="T30" s="4">
        <v>13.8</v>
      </c>
      <c r="U30" s="4" t="str">
        <f t="array" ref="U30">_xludf.IFS(T30&gt;15, 1, T30&lt;11, 2, TRUE, 0)</f>
        <v>#NAME?</v>
      </c>
      <c r="V30" s="4">
        <v>66.4</v>
      </c>
      <c r="W30" s="4" t="str">
        <f t="array" ref="W30">_xludf.IFS(V30&gt;78, 1, V30&lt;45, 2, TRUE, 0)</f>
        <v>#NAME?</v>
      </c>
      <c r="X30" s="4">
        <v>18.9</v>
      </c>
      <c r="Y30" s="4" t="str">
        <f t="array" ref="Y30">_xludf.IFS(X30&gt;45, 1, X30&lt;23, 2, TRUE, 0)</f>
        <v>#NAME?</v>
      </c>
      <c r="Z30" s="4">
        <v>7.5</v>
      </c>
      <c r="AA30" s="4" t="str">
        <f t="array" ref="AA30">_xludf.IFS(Z30&gt;10, 1, Z30&lt;2, 2, TRUE, 0)</f>
        <v>#NAME?</v>
      </c>
      <c r="AB30" s="4">
        <v>6.6</v>
      </c>
      <c r="AC30" s="4" t="str">
        <f t="array" ref="AC30">_xludf.IFS(AB30&gt;6, 1, AB30&lt;0, 2, TRUE, 0)</f>
        <v>#NAME?</v>
      </c>
      <c r="AD30" s="4">
        <v>0.6</v>
      </c>
      <c r="AE30" s="4" t="str">
        <f t="array" ref="AE30">_xludf.IFS(AD30&gt;2, 1, AD30&lt;0, 2, TRUE, 0)</f>
        <v>#NAME?</v>
      </c>
      <c r="AF30" s="4">
        <v>105.0</v>
      </c>
      <c r="AG30" s="4" t="str">
        <f t="array" ref="AG30">_xludf.IFS(AF30&gt;100, 1, AF30&lt;70, 2, TRUE, 0)</f>
        <v>#NAME?</v>
      </c>
      <c r="AH30" s="4">
        <v>51.9</v>
      </c>
      <c r="AI30" s="4" t="str">
        <f t="array" ref="AI30">_xludf.IFS(AH30&gt;20, 1, AH30&lt;8, 2, TRUE, 0)</f>
        <v>#NAME?</v>
      </c>
      <c r="AJ30" s="4">
        <v>11.7</v>
      </c>
      <c r="AK30" s="4" t="str">
        <f t="array" ref="AK30">_xludf.IFS(AJ30&gt;1.3, 1, AJ30&lt;0.7, 2, TRUE, 0)</f>
        <v>#NAME?</v>
      </c>
      <c r="AL30" s="4">
        <v>14.0</v>
      </c>
      <c r="AM30" s="4" t="str">
        <f t="array" ref="AM30">_xludf.IFS(AL30&gt;39, 1, AL30&lt;13, 2, TRUE, 0)</f>
        <v>#NAME?</v>
      </c>
      <c r="AN30" s="4">
        <v>10.0</v>
      </c>
      <c r="AO30" s="4" t="str">
        <f t="array" ref="AO30">_xludf.IFS(AN30&gt;52, 1, AN30&lt;7, 2, TRUE, 0)</f>
        <v>#NAME?</v>
      </c>
      <c r="AP30" s="4" t="s">
        <v>17</v>
      </c>
      <c r="AR30" s="4" t="s">
        <v>17</v>
      </c>
      <c r="AT30" s="4" t="s">
        <v>17</v>
      </c>
      <c r="AV30" s="4">
        <v>9.5</v>
      </c>
      <c r="AW30" s="4" t="str">
        <f t="array" ref="AW30">_xludf.IFS(AV30&gt;10.2, 1, AV30&lt;8.8, 2, TRUE, 0)</f>
        <v>#NAME?</v>
      </c>
      <c r="AX30" s="4">
        <v>4.5</v>
      </c>
      <c r="AY30" s="4" t="str">
        <f t="array" ref="AY30">_xludf.IFS(AX30&gt;5.1, 1, AX30&lt;2.4, 2, TRUE, 0)</f>
        <v>#NAME?</v>
      </c>
      <c r="AZ30" s="4">
        <v>137.0</v>
      </c>
      <c r="BA30" s="4" t="str">
        <f t="array" ref="BA30">_xludf.IFS(AZ30&gt;146, 1, AZ30&lt;136, 2, TRUE, 0)</f>
        <v>#NAME?</v>
      </c>
      <c r="BB30" s="4">
        <v>4.0</v>
      </c>
      <c r="BC30" s="4" t="str">
        <f t="array" ref="BC30">_xludf.IFS(BB30&gt;5.1, 1, BB30&lt;3.5, 2, TRUE, 0)</f>
        <v>#NAME?</v>
      </c>
      <c r="BD30" s="4">
        <v>7.0</v>
      </c>
      <c r="BE30" s="4" t="str">
        <f t="array" ref="BE30">_xludf.IFS(BD30&gt;8.7, 1, BD30&lt;6.6, 2, TRUE, 0)</f>
        <v>#NAME?</v>
      </c>
      <c r="BF30" s="4">
        <v>4.1</v>
      </c>
      <c r="BG30" s="4" t="str">
        <f t="array" ref="BG30">_xludf.IFS(BF30&gt;5.2, 1, BF30&lt;3.5, 2, TRUE, 0)</f>
        <v>#NAME?</v>
      </c>
      <c r="BH30" s="4">
        <v>2.9</v>
      </c>
      <c r="BI30" s="4" t="str">
        <f t="array" ref="BI30">_xludf.IFS(BH30&gt;3.5, 1, BH30&lt;1.5, 2, TRUE, 0)</f>
        <v>#NAME?</v>
      </c>
      <c r="BJ30" s="4">
        <v>150.0</v>
      </c>
      <c r="BK30" s="4" t="str">
        <f t="array" ref="BK30">_xludf.IFS(BJ30&gt;129, 1, BJ30&lt;40, 2, TRUE, 0)</f>
        <v>#NAME?</v>
      </c>
      <c r="BL30" s="4" t="s">
        <v>17</v>
      </c>
      <c r="BN30" s="4" t="s">
        <v>17</v>
      </c>
      <c r="BP30" s="4" t="s">
        <v>17</v>
      </c>
      <c r="BR30" s="4" t="s">
        <v>17</v>
      </c>
      <c r="BT30" s="4" t="s">
        <v>17</v>
      </c>
      <c r="BV30" s="4" t="s">
        <v>17</v>
      </c>
      <c r="BW30" s="4" t="s">
        <v>17</v>
      </c>
      <c r="BX30" s="4">
        <v>0.4</v>
      </c>
    </row>
    <row r="31" ht="15.75" customHeight="1">
      <c r="A31" s="4">
        <v>282862.0</v>
      </c>
      <c r="B31" s="4" t="s">
        <v>11</v>
      </c>
      <c r="C31" s="4">
        <v>70.0</v>
      </c>
      <c r="D31" s="4">
        <v>6.03</v>
      </c>
      <c r="E31" s="4" t="str">
        <f t="array" ref="E31">_xludf.IFS(D31&gt;10, 1, D31&lt;4, 2, TRUE, 0)</f>
        <v>#NAME?</v>
      </c>
      <c r="F31" s="4">
        <v>3.48</v>
      </c>
      <c r="G31" s="4" t="str">
        <f t="array" ref="G31">_xludf.IFS(F31&gt;6.2, 1, F31&lt;3.7, 2, TRUE, 0)</f>
        <v>#NAME?</v>
      </c>
      <c r="H31" s="4">
        <v>11.3</v>
      </c>
      <c r="I31" s="4" t="str">
        <f t="array" ref="I31">_xludf.IFS(H31&gt;18, 1, H31&lt;13, 2, TRUE, 0)</f>
        <v>#NAME?</v>
      </c>
      <c r="J31" s="4">
        <v>32.4</v>
      </c>
      <c r="K31" s="4" t="str">
        <f t="array" ref="K31">_xludf.IFS(J31&gt;55, 1, J31&lt;34, 2, TRUE, 0)</f>
        <v>#NAME?</v>
      </c>
      <c r="L31" s="4">
        <v>93.1</v>
      </c>
      <c r="M31" s="4" t="str">
        <f t="array" ref="M31">_xludf.IFS(L31&gt;100, 1, L31&lt;80, 2, TRUE, 0)</f>
        <v>#NAME?</v>
      </c>
      <c r="N31" s="4">
        <v>32.5</v>
      </c>
      <c r="O31" s="4" t="str">
        <f t="array" ref="O31">_xludf.IFS(N31&gt;32, 1, N31&lt;26, 2, TRUE, 0)</f>
        <v>#NAME?</v>
      </c>
      <c r="P31" s="4">
        <v>34.9</v>
      </c>
      <c r="Q31" s="4" t="str">
        <f t="array" ref="Q31">_xludf.IFS(P31&gt;37, 1, P31&lt;31, 2, TRUE, 0)</f>
        <v>#NAME?</v>
      </c>
      <c r="R31" s="4">
        <v>181.0</v>
      </c>
      <c r="S31" s="4" t="str">
        <f t="array" ref="S31">_xludf.IFS(R31&gt;400, 1, R31&lt;138, 2, TRUE, 0)</f>
        <v>#NAME?</v>
      </c>
      <c r="T31" s="4">
        <v>14.3</v>
      </c>
      <c r="U31" s="4" t="str">
        <f t="array" ref="U31">_xludf.IFS(T31&gt;15, 1, T31&lt;11, 2, TRUE, 0)</f>
        <v>#NAME?</v>
      </c>
      <c r="V31" s="4">
        <v>77.1</v>
      </c>
      <c r="W31" s="4" t="str">
        <f t="array" ref="W31">_xludf.IFS(V31&gt;78, 1, V31&lt;45, 2, TRUE, 0)</f>
        <v>#NAME?</v>
      </c>
      <c r="X31" s="4">
        <v>12.6</v>
      </c>
      <c r="Y31" s="4" t="str">
        <f t="array" ref="Y31">_xludf.IFS(X31&gt;45, 1, X31&lt;23, 2, TRUE, 0)</f>
        <v>#NAME?</v>
      </c>
      <c r="Z31" s="4">
        <v>7.0</v>
      </c>
      <c r="AA31" s="4" t="str">
        <f t="array" ref="AA31">_xludf.IFS(Z31&gt;10, 1, Z31&lt;2, 2, TRUE, 0)</f>
        <v>#NAME?</v>
      </c>
      <c r="AB31" s="4">
        <v>2.8</v>
      </c>
      <c r="AC31" s="4" t="str">
        <f t="array" ref="AC31">_xludf.IFS(AB31&gt;6, 1, AB31&lt;0, 2, TRUE, 0)</f>
        <v>#NAME?</v>
      </c>
      <c r="AD31" s="4">
        <v>0.5</v>
      </c>
      <c r="AE31" s="4" t="str">
        <f t="array" ref="AE31">_xludf.IFS(AD31&gt;2, 1, AD31&lt;0, 2, TRUE, 0)</f>
        <v>#NAME?</v>
      </c>
      <c r="AF31" s="4">
        <v>80.0</v>
      </c>
      <c r="AG31" s="4" t="str">
        <f t="array" ref="AG31">_xludf.IFS(AF31&gt;100, 1, AF31&lt;70, 2, TRUE, 0)</f>
        <v>#NAME?</v>
      </c>
      <c r="AH31" s="4">
        <v>43.3</v>
      </c>
      <c r="AI31" s="4" t="str">
        <f t="array" ref="AI31">_xludf.IFS(AH31&gt;20, 1, AH31&lt;8, 2, TRUE, 0)</f>
        <v>#NAME?</v>
      </c>
      <c r="AJ31" s="4">
        <v>13.9</v>
      </c>
      <c r="AK31" s="4" t="str">
        <f t="array" ref="AK31">_xludf.IFS(AJ31&gt;1.3, 1, AJ31&lt;0.7, 2, TRUE, 0)</f>
        <v>#NAME?</v>
      </c>
      <c r="AL31" s="4">
        <v>9.0</v>
      </c>
      <c r="AM31" s="4" t="str">
        <f t="array" ref="AM31">_xludf.IFS(AL31&gt;39, 1, AL31&lt;13, 2, TRUE, 0)</f>
        <v>#NAME?</v>
      </c>
      <c r="AN31" s="4">
        <v>7.0</v>
      </c>
      <c r="AO31" s="4" t="str">
        <f t="array" ref="AO31">_xludf.IFS(AN31&gt;52, 1, AN31&lt;7, 2, TRUE, 0)</f>
        <v>#NAME?</v>
      </c>
      <c r="AP31" s="4" t="s">
        <v>17</v>
      </c>
      <c r="AR31" s="4" t="s">
        <v>17</v>
      </c>
      <c r="AT31" s="4" t="s">
        <v>17</v>
      </c>
      <c r="AV31" s="4">
        <v>8.7</v>
      </c>
      <c r="AW31" s="4" t="str">
        <f t="array" ref="AW31">_xludf.IFS(AV31&gt;10.2, 1, AV31&lt;8.8, 2, TRUE, 0)</f>
        <v>#NAME?</v>
      </c>
      <c r="AX31" s="4">
        <v>3.3</v>
      </c>
      <c r="AY31" s="4" t="str">
        <f t="array" ref="AY31">_xludf.IFS(AX31&gt;5.1, 1, AX31&lt;2.4, 2, TRUE, 0)</f>
        <v>#NAME?</v>
      </c>
      <c r="AZ31" s="4">
        <v>136.0</v>
      </c>
      <c r="BA31" s="4" t="str">
        <f t="array" ref="BA31">_xludf.IFS(AZ31&gt;146, 1, AZ31&lt;136, 2, TRUE, 0)</f>
        <v>#NAME?</v>
      </c>
      <c r="BB31" s="4">
        <v>4.2</v>
      </c>
      <c r="BC31" s="4" t="str">
        <f t="array" ref="BC31">_xludf.IFS(BB31&gt;5.1, 1, BB31&lt;3.5, 2, TRUE, 0)</f>
        <v>#NAME?</v>
      </c>
      <c r="BD31" s="4">
        <v>6.3</v>
      </c>
      <c r="BE31" s="4" t="str">
        <f t="array" ref="BE31">_xludf.IFS(BD31&gt;8.7, 1, BD31&lt;6.6, 2, TRUE, 0)</f>
        <v>#NAME?</v>
      </c>
      <c r="BF31" s="4">
        <v>4.3</v>
      </c>
      <c r="BG31" s="4" t="str">
        <f t="array" ref="BG31">_xludf.IFS(BF31&gt;5.2, 1, BF31&lt;3.5, 2, TRUE, 0)</f>
        <v>#NAME?</v>
      </c>
      <c r="BH31" s="4">
        <v>2.0</v>
      </c>
      <c r="BI31" s="4" t="str">
        <f t="array" ref="BI31">_xludf.IFS(BH31&gt;3.5, 1, BH31&lt;1.5, 2, TRUE, 0)</f>
        <v>#NAME?</v>
      </c>
      <c r="BJ31" s="4">
        <v>71.0</v>
      </c>
      <c r="BK31" s="4" t="str">
        <f t="array" ref="BK31">_xludf.IFS(BJ31&gt;129, 1, BJ31&lt;40, 2, TRUE, 0)</f>
        <v>#NAME?</v>
      </c>
      <c r="BL31" s="4" t="s">
        <v>17</v>
      </c>
      <c r="BN31" s="4" t="s">
        <v>17</v>
      </c>
      <c r="BP31" s="4" t="s">
        <v>17</v>
      </c>
      <c r="BR31" s="4" t="s">
        <v>17</v>
      </c>
      <c r="BT31" s="4" t="s">
        <v>17</v>
      </c>
      <c r="BV31" s="4" t="s">
        <v>17</v>
      </c>
      <c r="BW31" s="4" t="s">
        <v>17</v>
      </c>
      <c r="BX31" s="4">
        <v>0.8</v>
      </c>
    </row>
    <row r="32" ht="15.75" customHeight="1">
      <c r="A32" s="4">
        <v>330181.0</v>
      </c>
      <c r="B32" s="4" t="s">
        <v>21</v>
      </c>
      <c r="C32" s="4">
        <v>67.0</v>
      </c>
      <c r="D32" s="4">
        <v>7.09</v>
      </c>
      <c r="E32" s="4" t="str">
        <f t="array" ref="E32">_xludf.IFS(D32&gt;10, 1, D32&lt;4, 2, TRUE, 0)</f>
        <v>#NAME?</v>
      </c>
      <c r="F32" s="4">
        <v>3.88</v>
      </c>
      <c r="G32" s="4" t="str">
        <f t="array" ref="G32">_xludf.IFS(F32&gt;6.2, 1, F32&lt;3.7, 2, TRUE, 0)</f>
        <v>#NAME?</v>
      </c>
      <c r="H32" s="4">
        <v>11.4</v>
      </c>
      <c r="I32" s="4" t="str">
        <f t="array" ref="I32">_xludf.IFS(H32&gt;18, 1, H32&lt;13, 2, TRUE, 0)</f>
        <v>#NAME?</v>
      </c>
      <c r="J32" s="4">
        <v>35.5</v>
      </c>
      <c r="K32" s="4" t="str">
        <f t="array" ref="K32">_xludf.IFS(J32&gt;55, 1, J32&lt;34, 2, TRUE, 0)</f>
        <v>#NAME?</v>
      </c>
      <c r="L32" s="4">
        <v>91.5</v>
      </c>
      <c r="M32" s="4" t="str">
        <f t="array" ref="M32">_xludf.IFS(L32&gt;100, 1, L32&lt;80, 2, TRUE, 0)</f>
        <v>#NAME?</v>
      </c>
      <c r="N32" s="4">
        <v>29.4</v>
      </c>
      <c r="O32" s="4" t="str">
        <f t="array" ref="O32">_xludf.IFS(N32&gt;32, 1, N32&lt;26, 2, TRUE, 0)</f>
        <v>#NAME?</v>
      </c>
      <c r="P32" s="4">
        <v>32.1</v>
      </c>
      <c r="Q32" s="4" t="str">
        <f t="array" ref="Q32">_xludf.IFS(P32&gt;37, 1, P32&lt;31, 2, TRUE, 0)</f>
        <v>#NAME?</v>
      </c>
      <c r="R32" s="4">
        <v>183.0</v>
      </c>
      <c r="S32" s="4" t="str">
        <f t="array" ref="S32">_xludf.IFS(R32&gt;400, 1, R32&lt;138, 2, TRUE, 0)</f>
        <v>#NAME?</v>
      </c>
      <c r="T32" s="4">
        <v>15.5</v>
      </c>
      <c r="U32" s="4" t="str">
        <f t="array" ref="U32">_xludf.IFS(T32&gt;15, 1, T32&lt;11, 2, TRUE, 0)</f>
        <v>#NAME?</v>
      </c>
      <c r="V32" s="4">
        <v>72.1</v>
      </c>
      <c r="W32" s="4" t="str">
        <f t="array" ref="W32">_xludf.IFS(V32&gt;78, 1, V32&lt;45, 2, TRUE, 0)</f>
        <v>#NAME?</v>
      </c>
      <c r="X32" s="4">
        <v>17.2</v>
      </c>
      <c r="Y32" s="4" t="str">
        <f t="array" ref="Y32">_xludf.IFS(X32&gt;45, 1, X32&lt;23, 2, TRUE, 0)</f>
        <v>#NAME?</v>
      </c>
      <c r="Z32" s="4">
        <v>7.1</v>
      </c>
      <c r="AA32" s="4" t="str">
        <f t="array" ref="AA32">_xludf.IFS(Z32&gt;10, 1, Z32&lt;2, 2, TRUE, 0)</f>
        <v>#NAME?</v>
      </c>
      <c r="AB32" s="4">
        <v>3.0</v>
      </c>
      <c r="AC32" s="4" t="str">
        <f t="array" ref="AC32">_xludf.IFS(AB32&gt;6, 1, AB32&lt;0, 2, TRUE, 0)</f>
        <v>#NAME?</v>
      </c>
      <c r="AD32" s="4">
        <v>0.6</v>
      </c>
      <c r="AE32" s="4" t="str">
        <f t="array" ref="AE32">_xludf.IFS(AD32&gt;2, 1, AD32&lt;0, 2, TRUE, 0)</f>
        <v>#NAME?</v>
      </c>
      <c r="AF32" s="4">
        <v>117.0</v>
      </c>
      <c r="AG32" s="4" t="str">
        <f t="array" ref="AG32">_xludf.IFS(AF32&gt;100, 1, AF32&lt;70, 2, TRUE, 0)</f>
        <v>#NAME?</v>
      </c>
      <c r="AH32" s="4">
        <v>59.8</v>
      </c>
      <c r="AI32" s="4" t="str">
        <f t="array" ref="AI32">_xludf.IFS(AH32&gt;20, 1, AH32&lt;8, 2, TRUE, 0)</f>
        <v>#NAME?</v>
      </c>
      <c r="AJ32" s="4">
        <v>8.5</v>
      </c>
      <c r="AK32" s="4" t="str">
        <f t="array" ref="AK32">_xludf.IFS(AJ32&gt;1.3, 1, AJ32&lt;0.7, 2, TRUE, 0)</f>
        <v>#NAME?</v>
      </c>
      <c r="AL32" s="4">
        <v>12.0</v>
      </c>
      <c r="AM32" s="4" t="str">
        <f t="array" ref="AM32">_xludf.IFS(AL32&gt;39, 1, AL32&lt;13, 2, TRUE, 0)</f>
        <v>#NAME?</v>
      </c>
      <c r="AN32" s="4">
        <v>10.0</v>
      </c>
      <c r="AO32" s="4" t="str">
        <f t="array" ref="AO32">_xludf.IFS(AN32&gt;52, 1, AN32&lt;7, 2, TRUE, 0)</f>
        <v>#NAME?</v>
      </c>
      <c r="AP32" s="4" t="s">
        <v>17</v>
      </c>
      <c r="AR32" s="4" t="s">
        <v>17</v>
      </c>
      <c r="AT32" s="4" t="s">
        <v>17</v>
      </c>
      <c r="AV32" s="4">
        <v>8.9</v>
      </c>
      <c r="AW32" s="4" t="str">
        <f t="array" ref="AW32">_xludf.IFS(AV32&gt;10.2, 1, AV32&lt;8.8, 2, TRUE, 0)</f>
        <v>#NAME?</v>
      </c>
      <c r="AX32" s="4">
        <v>3.0</v>
      </c>
      <c r="AY32" s="4" t="str">
        <f t="array" ref="AY32">_xludf.IFS(AX32&gt;5.1, 1, AX32&lt;2.4, 2, TRUE, 0)</f>
        <v>#NAME?</v>
      </c>
      <c r="AZ32" s="4">
        <v>133.0</v>
      </c>
      <c r="BA32" s="4" t="str">
        <f t="array" ref="BA32">_xludf.IFS(AZ32&gt;146, 1, AZ32&lt;136, 2, TRUE, 0)</f>
        <v>#NAME?</v>
      </c>
      <c r="BB32" s="4">
        <v>5.2</v>
      </c>
      <c r="BC32" s="4" t="str">
        <f t="array" ref="BC32">_xludf.IFS(BB32&gt;5.1, 1, BB32&lt;3.5, 2, TRUE, 0)</f>
        <v>#NAME?</v>
      </c>
      <c r="BD32" s="4">
        <v>8.0</v>
      </c>
      <c r="BE32" s="4" t="str">
        <f t="array" ref="BE32">_xludf.IFS(BD32&gt;8.7, 1, BD32&lt;6.6, 2, TRUE, 0)</f>
        <v>#NAME?</v>
      </c>
      <c r="BF32" s="4">
        <v>4.5</v>
      </c>
      <c r="BG32" s="4" t="str">
        <f t="array" ref="BG32">_xludf.IFS(BF32&gt;5.2, 1, BF32&lt;3.5, 2, TRUE, 0)</f>
        <v>#NAME?</v>
      </c>
      <c r="BH32" s="4">
        <v>3.5</v>
      </c>
      <c r="BI32" s="4" t="str">
        <f t="array" ref="BI32">_xludf.IFS(BH32&gt;3.5, 1, BH32&lt;1.5, 2, TRUE, 0)</f>
        <v>#NAME?</v>
      </c>
      <c r="BJ32" s="4">
        <v>56.0</v>
      </c>
      <c r="BK32" s="4" t="str">
        <f t="array" ref="BK32">_xludf.IFS(BJ32&gt;129, 1, BJ32&lt;40, 2, TRUE, 0)</f>
        <v>#NAME?</v>
      </c>
      <c r="BL32" s="4" t="s">
        <v>17</v>
      </c>
      <c r="BN32" s="4" t="s">
        <v>17</v>
      </c>
      <c r="BP32" s="4" t="s">
        <v>17</v>
      </c>
      <c r="BR32" s="4" t="s">
        <v>17</v>
      </c>
      <c r="BT32" s="4" t="s">
        <v>17</v>
      </c>
      <c r="BV32" s="4" t="s">
        <v>17</v>
      </c>
      <c r="BW32" s="4" t="s">
        <v>17</v>
      </c>
      <c r="BX32" s="4">
        <v>0.4</v>
      </c>
    </row>
    <row r="33" ht="15.75" customHeight="1">
      <c r="A33" s="4">
        <v>334137.0</v>
      </c>
      <c r="B33" s="4" t="s">
        <v>21</v>
      </c>
      <c r="C33" s="4">
        <v>49.0</v>
      </c>
      <c r="D33" s="4">
        <v>10.67</v>
      </c>
      <c r="E33" s="4" t="str">
        <f t="array" ref="E33">_xludf.IFS(D33&gt;10, 1, D33&lt;4, 2, TRUE, 0)</f>
        <v>#NAME?</v>
      </c>
      <c r="F33" s="4">
        <v>3.28</v>
      </c>
      <c r="G33" s="4" t="str">
        <f t="array" ref="G33">_xludf.IFS(F33&gt;6.2, 1, F33&lt;3.7, 2, TRUE, 0)</f>
        <v>#NAME?</v>
      </c>
      <c r="H33" s="4">
        <v>9.9</v>
      </c>
      <c r="I33" s="4" t="str">
        <f t="array" ref="I33">_xludf.IFS(H33&gt;18, 1, H33&lt;13, 2, TRUE, 0)</f>
        <v>#NAME?</v>
      </c>
      <c r="J33" s="4">
        <v>28.6</v>
      </c>
      <c r="K33" s="4" t="str">
        <f t="array" ref="K33">_xludf.IFS(J33&gt;55, 1, J33&lt;34, 2, TRUE, 0)</f>
        <v>#NAME?</v>
      </c>
      <c r="L33" s="4">
        <v>87.2</v>
      </c>
      <c r="M33" s="4" t="str">
        <f t="array" ref="M33">_xludf.IFS(L33&gt;100, 1, L33&lt;80, 2, TRUE, 0)</f>
        <v>#NAME?</v>
      </c>
      <c r="N33" s="4">
        <v>30.2</v>
      </c>
      <c r="O33" s="4" t="str">
        <f t="array" ref="O33">_xludf.IFS(N33&gt;32, 1, N33&lt;26, 2, TRUE, 0)</f>
        <v>#NAME?</v>
      </c>
      <c r="P33" s="4">
        <v>34.6</v>
      </c>
      <c r="Q33" s="4" t="str">
        <f t="array" ref="Q33">_xludf.IFS(P33&gt;37, 1, P33&lt;31, 2, TRUE, 0)</f>
        <v>#NAME?</v>
      </c>
      <c r="R33" s="4">
        <v>118.0</v>
      </c>
      <c r="S33" s="4" t="str">
        <f t="array" ref="S33">_xludf.IFS(R33&gt;400, 1, R33&lt;138, 2, TRUE, 0)</f>
        <v>#NAME?</v>
      </c>
      <c r="T33" s="4">
        <v>15.7</v>
      </c>
      <c r="U33" s="4" t="str">
        <f t="array" ref="U33">_xludf.IFS(T33&gt;15, 1, T33&lt;11, 2, TRUE, 0)</f>
        <v>#NAME?</v>
      </c>
      <c r="V33" s="4">
        <v>76.2</v>
      </c>
      <c r="W33" s="4" t="str">
        <f t="array" ref="W33">_xludf.IFS(V33&gt;78, 1, V33&lt;45, 2, TRUE, 0)</f>
        <v>#NAME?</v>
      </c>
      <c r="X33" s="4">
        <v>15.0</v>
      </c>
      <c r="Y33" s="4" t="str">
        <f t="array" ref="Y33">_xludf.IFS(X33&gt;45, 1, X33&lt;23, 2, TRUE, 0)</f>
        <v>#NAME?</v>
      </c>
      <c r="Z33" s="4">
        <v>5.9</v>
      </c>
      <c r="AA33" s="4" t="str">
        <f t="array" ref="AA33">_xludf.IFS(Z33&gt;10, 1, Z33&lt;2, 2, TRUE, 0)</f>
        <v>#NAME?</v>
      </c>
      <c r="AB33" s="4">
        <v>2.6</v>
      </c>
      <c r="AC33" s="4" t="str">
        <f t="array" ref="AC33">_xludf.IFS(AB33&gt;6, 1, AB33&lt;0, 2, TRUE, 0)</f>
        <v>#NAME?</v>
      </c>
      <c r="AD33" s="4">
        <v>0.3</v>
      </c>
      <c r="AE33" s="4" t="str">
        <f t="array" ref="AE33">_xludf.IFS(AD33&gt;2, 1, AD33&lt;0, 2, TRUE, 0)</f>
        <v>#NAME?</v>
      </c>
      <c r="AF33" s="4">
        <v>170.0</v>
      </c>
      <c r="AG33" s="4" t="str">
        <f t="array" ref="AG33">_xludf.IFS(AF33&gt;100, 1, AF33&lt;70, 2, TRUE, 0)</f>
        <v>#NAME?</v>
      </c>
      <c r="AH33" s="4">
        <v>35.4</v>
      </c>
      <c r="AI33" s="4" t="str">
        <f t="array" ref="AI33">_xludf.IFS(AH33&gt;20, 1, AH33&lt;8, 2, TRUE, 0)</f>
        <v>#NAME?</v>
      </c>
      <c r="AJ33" s="4">
        <v>5.5</v>
      </c>
      <c r="AK33" s="4" t="str">
        <f t="array" ref="AK33">_xludf.IFS(AJ33&gt;1.3, 1, AJ33&lt;0.7, 2, TRUE, 0)</f>
        <v>#NAME?</v>
      </c>
      <c r="AL33" s="4">
        <v>20.0</v>
      </c>
      <c r="AM33" s="4" t="str">
        <f t="array" ref="AM33">_xludf.IFS(AL33&gt;39, 1, AL33&lt;13, 2, TRUE, 0)</f>
        <v>#NAME?</v>
      </c>
      <c r="AN33" s="4">
        <v>18.0</v>
      </c>
      <c r="AO33" s="4" t="str">
        <f t="array" ref="AO33">_xludf.IFS(AN33&gt;52, 1, AN33&lt;7, 2, TRUE, 0)</f>
        <v>#NAME?</v>
      </c>
      <c r="AP33" s="4" t="s">
        <v>17</v>
      </c>
      <c r="AR33" s="4" t="s">
        <v>17</v>
      </c>
      <c r="AT33" s="4" t="s">
        <v>17</v>
      </c>
      <c r="AV33" s="4">
        <v>7.8</v>
      </c>
      <c r="AW33" s="4" t="str">
        <f t="array" ref="AW33">_xludf.IFS(AV33&gt;10.2, 1, AV33&lt;8.8, 2, TRUE, 0)</f>
        <v>#NAME?</v>
      </c>
      <c r="AX33" s="4">
        <v>2.3</v>
      </c>
      <c r="AY33" s="4" t="str">
        <f t="array" ref="AY33">_xludf.IFS(AX33&gt;5.1, 1, AX33&lt;2.4, 2, TRUE, 0)</f>
        <v>#NAME?</v>
      </c>
      <c r="AZ33" s="4">
        <v>128.0</v>
      </c>
      <c r="BA33" s="4" t="str">
        <f t="array" ref="BA33">_xludf.IFS(AZ33&gt;146, 1, AZ33&lt;136, 2, TRUE, 0)</f>
        <v>#NAME?</v>
      </c>
      <c r="BB33" s="4">
        <v>3.4</v>
      </c>
      <c r="BC33" s="4" t="str">
        <f t="array" ref="BC33">_xludf.IFS(BB33&gt;5.1, 1, BB33&lt;3.5, 2, TRUE, 0)</f>
        <v>#NAME?</v>
      </c>
      <c r="BD33" s="4">
        <v>7.5</v>
      </c>
      <c r="BE33" s="4" t="str">
        <f t="array" ref="BE33">_xludf.IFS(BD33&gt;8.7, 1, BD33&lt;6.6, 2, TRUE, 0)</f>
        <v>#NAME?</v>
      </c>
      <c r="BF33" s="4">
        <v>2.9</v>
      </c>
      <c r="BG33" s="4" t="str">
        <f t="array" ref="BG33">_xludf.IFS(BF33&gt;5.2, 1, BF33&lt;3.5, 2, TRUE, 0)</f>
        <v>#NAME?</v>
      </c>
      <c r="BH33" s="4">
        <v>4.6</v>
      </c>
      <c r="BI33" s="4" t="str">
        <f t="array" ref="BI33">_xludf.IFS(BH33&gt;3.5, 1, BH33&lt;1.5, 2, TRUE, 0)</f>
        <v>#NAME?</v>
      </c>
      <c r="BJ33" s="4">
        <v>114.0</v>
      </c>
      <c r="BK33" s="4" t="str">
        <f t="array" ref="BK33">_xludf.IFS(BJ33&gt;129, 1, BJ33&lt;40, 2, TRUE, 0)</f>
        <v>#NAME?</v>
      </c>
      <c r="BL33" s="4" t="s">
        <v>17</v>
      </c>
      <c r="BN33" s="4" t="s">
        <v>17</v>
      </c>
      <c r="BP33" s="4" t="s">
        <v>17</v>
      </c>
      <c r="BR33" s="4" t="s">
        <v>17</v>
      </c>
      <c r="BT33" s="4" t="s">
        <v>17</v>
      </c>
      <c r="BV33" s="4" t="s">
        <v>17</v>
      </c>
      <c r="BW33" s="4" t="s">
        <v>17</v>
      </c>
      <c r="BX33" s="4">
        <v>1.1</v>
      </c>
    </row>
    <row r="34" ht="15.75" customHeight="1">
      <c r="A34" s="4">
        <v>342812.0</v>
      </c>
      <c r="B34" s="4" t="s">
        <v>11</v>
      </c>
      <c r="C34" s="4">
        <v>61.0</v>
      </c>
      <c r="D34" s="4">
        <v>5.47</v>
      </c>
      <c r="E34" s="4" t="str">
        <f t="array" ref="E34">_xludf.IFS(D34&gt;10, 1, D34&lt;4, 2, TRUE, 0)</f>
        <v>#NAME?</v>
      </c>
      <c r="F34" s="4">
        <v>3.76</v>
      </c>
      <c r="G34" s="4" t="str">
        <f t="array" ref="G34">_xludf.IFS(F34&gt;6.2, 1, F34&lt;3.7, 2, TRUE, 0)</f>
        <v>#NAME?</v>
      </c>
      <c r="H34" s="4">
        <v>11.5</v>
      </c>
      <c r="I34" s="4" t="str">
        <f t="array" ref="I34">_xludf.IFS(H34&gt;18, 1, H34&lt;13, 2, TRUE, 0)</f>
        <v>#NAME?</v>
      </c>
      <c r="J34" s="4">
        <v>33.7</v>
      </c>
      <c r="K34" s="4" t="str">
        <f t="array" ref="K34">_xludf.IFS(J34&gt;55, 1, J34&lt;34, 2, TRUE, 0)</f>
        <v>#NAME?</v>
      </c>
      <c r="L34" s="4">
        <v>89.6</v>
      </c>
      <c r="M34" s="4" t="str">
        <f t="array" ref="M34">_xludf.IFS(L34&gt;100, 1, L34&lt;80, 2, TRUE, 0)</f>
        <v>#NAME?</v>
      </c>
      <c r="N34" s="4">
        <v>30.6</v>
      </c>
      <c r="O34" s="4" t="str">
        <f t="array" ref="O34">_xludf.IFS(N34&gt;32, 1, N34&lt;26, 2, TRUE, 0)</f>
        <v>#NAME?</v>
      </c>
      <c r="P34" s="4">
        <v>34.1</v>
      </c>
      <c r="Q34" s="4" t="str">
        <f t="array" ref="Q34">_xludf.IFS(P34&gt;37, 1, P34&lt;31, 2, TRUE, 0)</f>
        <v>#NAME?</v>
      </c>
      <c r="R34" s="4">
        <v>90.0</v>
      </c>
      <c r="S34" s="4" t="str">
        <f t="array" ref="S34">_xludf.IFS(R34&gt;400, 1, R34&lt;138, 2, TRUE, 0)</f>
        <v>#NAME?</v>
      </c>
      <c r="T34" s="4">
        <v>14.5</v>
      </c>
      <c r="U34" s="4" t="str">
        <f t="array" ref="U34">_xludf.IFS(T34&gt;15, 1, T34&lt;11, 2, TRUE, 0)</f>
        <v>#NAME?</v>
      </c>
      <c r="V34" s="4">
        <v>86.3</v>
      </c>
      <c r="W34" s="4" t="str">
        <f t="array" ref="W34">_xludf.IFS(V34&gt;78, 1, V34&lt;45, 2, TRUE, 0)</f>
        <v>#NAME?</v>
      </c>
      <c r="X34" s="4">
        <v>7.7</v>
      </c>
      <c r="Y34" s="4" t="str">
        <f t="array" ref="Y34">_xludf.IFS(X34&gt;45, 1, X34&lt;23, 2, TRUE, 0)</f>
        <v>#NAME?</v>
      </c>
      <c r="Z34" s="4">
        <v>4.0</v>
      </c>
      <c r="AA34" s="4" t="str">
        <f t="array" ref="AA34">_xludf.IFS(Z34&gt;10, 1, Z34&lt;2, 2, TRUE, 0)</f>
        <v>#NAME?</v>
      </c>
      <c r="AB34" s="4">
        <v>1.6</v>
      </c>
      <c r="AC34" s="4" t="str">
        <f t="array" ref="AC34">_xludf.IFS(AB34&gt;6, 1, AB34&lt;0, 2, TRUE, 0)</f>
        <v>#NAME?</v>
      </c>
      <c r="AD34" s="4">
        <v>0.4</v>
      </c>
      <c r="AE34" s="4" t="str">
        <f t="array" ref="AE34">_xludf.IFS(AD34&gt;2, 1, AD34&lt;0, 2, TRUE, 0)</f>
        <v>#NAME?</v>
      </c>
      <c r="AF34" s="4">
        <v>178.0</v>
      </c>
      <c r="AG34" s="4" t="str">
        <f t="array" ref="AG34">_xludf.IFS(AF34&gt;100, 1, AF34&lt;70, 2, TRUE, 0)</f>
        <v>#NAME?</v>
      </c>
      <c r="AH34" s="4">
        <v>53.5</v>
      </c>
      <c r="AI34" s="4" t="str">
        <f t="array" ref="AI34">_xludf.IFS(AH34&gt;20, 1, AH34&lt;8, 2, TRUE, 0)</f>
        <v>#NAME?</v>
      </c>
      <c r="AJ34" s="4">
        <v>9.4</v>
      </c>
      <c r="AK34" s="4" t="str">
        <f t="array" ref="AK34">_xludf.IFS(AJ34&gt;1.3, 1, AJ34&lt;0.7, 2, TRUE, 0)</f>
        <v>#NAME?</v>
      </c>
      <c r="AL34" s="4">
        <v>13.0</v>
      </c>
      <c r="AM34" s="4" t="str">
        <f t="array" ref="AM34">_xludf.IFS(AL34&gt;39, 1, AL34&lt;13, 2, TRUE, 0)</f>
        <v>#NAME?</v>
      </c>
      <c r="AN34" s="4">
        <v>3.0</v>
      </c>
      <c r="AO34" s="4" t="str">
        <f t="array" ref="AO34">_xludf.IFS(AN34&gt;52, 1, AN34&lt;7, 2, TRUE, 0)</f>
        <v>#NAME?</v>
      </c>
      <c r="AP34" s="4" t="s">
        <v>17</v>
      </c>
      <c r="AR34" s="4" t="s">
        <v>17</v>
      </c>
      <c r="AT34" s="4" t="s">
        <v>17</v>
      </c>
      <c r="AV34" s="4">
        <v>9.1</v>
      </c>
      <c r="AW34" s="4" t="str">
        <f t="array" ref="AW34">_xludf.IFS(AV34&gt;10.2, 1, AV34&lt;8.8, 2, TRUE, 0)</f>
        <v>#NAME?</v>
      </c>
      <c r="AX34" s="4">
        <v>4.4</v>
      </c>
      <c r="AY34" s="4" t="str">
        <f t="array" ref="AY34">_xludf.IFS(AX34&gt;5.1, 1, AX34&lt;2.4, 2, TRUE, 0)</f>
        <v>#NAME?</v>
      </c>
      <c r="AZ34" s="4">
        <v>139.0</v>
      </c>
      <c r="BA34" s="4" t="str">
        <f t="array" ref="BA34">_xludf.IFS(AZ34&gt;146, 1, AZ34&lt;136, 2, TRUE, 0)</f>
        <v>#NAME?</v>
      </c>
      <c r="BB34" s="4">
        <v>3.7</v>
      </c>
      <c r="BC34" s="4" t="str">
        <f t="array" ref="BC34">_xludf.IFS(BB34&gt;5.1, 1, BB34&lt;3.5, 2, TRUE, 0)</f>
        <v>#NAME?</v>
      </c>
      <c r="BD34" s="4">
        <v>7.9</v>
      </c>
      <c r="BE34" s="4" t="str">
        <f t="array" ref="BE34">_xludf.IFS(BD34&gt;8.7, 1, BD34&lt;6.6, 2, TRUE, 0)</f>
        <v>#NAME?</v>
      </c>
      <c r="BF34" s="4">
        <v>4.6</v>
      </c>
      <c r="BG34" s="4" t="str">
        <f t="array" ref="BG34">_xludf.IFS(BF34&gt;5.2, 1, BF34&lt;3.5, 2, TRUE, 0)</f>
        <v>#NAME?</v>
      </c>
      <c r="BH34" s="4">
        <v>3.3</v>
      </c>
      <c r="BI34" s="4" t="str">
        <f t="array" ref="BI34">_xludf.IFS(BH34&gt;3.5, 1, BH34&lt;1.5, 2, TRUE, 0)</f>
        <v>#NAME?</v>
      </c>
      <c r="BJ34" s="4">
        <v>118.0</v>
      </c>
      <c r="BK34" s="4" t="str">
        <f t="array" ref="BK34">_xludf.IFS(BJ34&gt;129, 1, BJ34&lt;40, 2, TRUE, 0)</f>
        <v>#NAME?</v>
      </c>
      <c r="BL34" s="4" t="s">
        <v>17</v>
      </c>
      <c r="BN34" s="4" t="s">
        <v>17</v>
      </c>
      <c r="BP34" s="4" t="s">
        <v>17</v>
      </c>
      <c r="BR34" s="4" t="s">
        <v>17</v>
      </c>
      <c r="BT34" s="4" t="s">
        <v>17</v>
      </c>
      <c r="BV34" s="4" t="s">
        <v>17</v>
      </c>
      <c r="BW34" s="4" t="s">
        <v>17</v>
      </c>
      <c r="BX34" s="4">
        <v>0.8</v>
      </c>
    </row>
    <row r="35" ht="15.75" customHeight="1">
      <c r="A35" s="4">
        <v>343021.0</v>
      </c>
      <c r="B35" s="4" t="s">
        <v>11</v>
      </c>
      <c r="C35" s="4">
        <v>77.0</v>
      </c>
      <c r="D35" s="4">
        <v>5.14</v>
      </c>
      <c r="E35" s="4" t="str">
        <f t="array" ref="E35">_xludf.IFS(D35&gt;10, 1, D35&lt;4, 2, TRUE, 0)</f>
        <v>#NAME?</v>
      </c>
      <c r="F35" s="4">
        <v>4.08</v>
      </c>
      <c r="G35" s="4" t="str">
        <f t="array" ref="G35">_xludf.IFS(F35&gt;6.2, 1, F35&lt;3.7, 2, TRUE, 0)</f>
        <v>#NAME?</v>
      </c>
      <c r="H35" s="4">
        <v>8.3</v>
      </c>
      <c r="I35" s="4" t="str">
        <f t="array" ref="I35">_xludf.IFS(H35&gt;18, 1, H35&lt;13, 2, TRUE, 0)</f>
        <v>#NAME?</v>
      </c>
      <c r="J35" s="4">
        <v>26.2</v>
      </c>
      <c r="K35" s="4" t="str">
        <f t="array" ref="K35">_xludf.IFS(J35&gt;55, 1, J35&lt;34, 2, TRUE, 0)</f>
        <v>#NAME?</v>
      </c>
      <c r="L35" s="4">
        <v>64.2</v>
      </c>
      <c r="M35" s="4" t="str">
        <f t="array" ref="M35">_xludf.IFS(L35&gt;100, 1, L35&lt;80, 2, TRUE, 0)</f>
        <v>#NAME?</v>
      </c>
      <c r="N35" s="4">
        <v>20.3</v>
      </c>
      <c r="O35" s="4" t="str">
        <f t="array" ref="O35">_xludf.IFS(N35&gt;32, 1, N35&lt;26, 2, TRUE, 0)</f>
        <v>#NAME?</v>
      </c>
      <c r="P35" s="4">
        <v>31.7</v>
      </c>
      <c r="Q35" s="4" t="str">
        <f t="array" ref="Q35">_xludf.IFS(P35&gt;37, 1, P35&lt;31, 2, TRUE, 0)</f>
        <v>#NAME?</v>
      </c>
      <c r="R35" s="4">
        <v>58.0</v>
      </c>
      <c r="S35" s="4" t="str">
        <f t="array" ref="S35">_xludf.IFS(R35&gt;400, 1, R35&lt;138, 2, TRUE, 0)</f>
        <v>#NAME?</v>
      </c>
      <c r="T35" s="4">
        <v>15.0</v>
      </c>
      <c r="U35" s="4" t="str">
        <f t="array" ref="U35">_xludf.IFS(T35&gt;15, 1, T35&lt;11, 2, TRUE, 0)</f>
        <v>#NAME?</v>
      </c>
      <c r="V35" s="4">
        <v>69.1</v>
      </c>
      <c r="W35" s="4" t="str">
        <f t="array" ref="W35">_xludf.IFS(V35&gt;78, 1, V35&lt;45, 2, TRUE, 0)</f>
        <v>#NAME?</v>
      </c>
      <c r="X35" s="4">
        <v>20.6</v>
      </c>
      <c r="Y35" s="4" t="str">
        <f t="array" ref="Y35">_xludf.IFS(X35&gt;45, 1, X35&lt;23, 2, TRUE, 0)</f>
        <v>#NAME?</v>
      </c>
      <c r="Z35" s="4">
        <v>5.8</v>
      </c>
      <c r="AA35" s="4" t="str">
        <f t="array" ref="AA35">_xludf.IFS(Z35&gt;10, 1, Z35&lt;2, 2, TRUE, 0)</f>
        <v>#NAME?</v>
      </c>
      <c r="AB35" s="4">
        <v>3.9</v>
      </c>
      <c r="AC35" s="4" t="str">
        <f t="array" ref="AC35">_xludf.IFS(AB35&gt;6, 1, AB35&lt;0, 2, TRUE, 0)</f>
        <v>#NAME?</v>
      </c>
      <c r="AD35" s="4">
        <v>0.6</v>
      </c>
      <c r="AE35" s="4" t="str">
        <f t="array" ref="AE35">_xludf.IFS(AD35&gt;2, 1, AD35&lt;0, 2, TRUE, 0)</f>
        <v>#NAME?</v>
      </c>
      <c r="AF35" s="4">
        <v>197.0</v>
      </c>
      <c r="AG35" s="4" t="str">
        <f t="array" ref="AG35">_xludf.IFS(AF35&gt;100, 1, AF35&lt;70, 2, TRUE, 0)</f>
        <v>#NAME?</v>
      </c>
      <c r="AH35" s="4">
        <v>66.1</v>
      </c>
      <c r="AI35" s="4" t="str">
        <f t="array" ref="AI35">_xludf.IFS(AH35&gt;20, 1, AH35&lt;8, 2, TRUE, 0)</f>
        <v>#NAME?</v>
      </c>
      <c r="AJ35" s="4">
        <v>9.6</v>
      </c>
      <c r="AK35" s="4" t="str">
        <f t="array" ref="AK35">_xludf.IFS(AJ35&gt;1.3, 1, AJ35&lt;0.7, 2, TRUE, 0)</f>
        <v>#NAME?</v>
      </c>
      <c r="AL35" s="4">
        <v>10.0</v>
      </c>
      <c r="AM35" s="4" t="str">
        <f t="array" ref="AM35">_xludf.IFS(AL35&gt;39, 1, AL35&lt;13, 2, TRUE, 0)</f>
        <v>#NAME?</v>
      </c>
      <c r="AN35" s="4">
        <v>8.0</v>
      </c>
      <c r="AO35" s="4" t="str">
        <f t="array" ref="AO35">_xludf.IFS(AN35&gt;52, 1, AN35&lt;7, 2, TRUE, 0)</f>
        <v>#NAME?</v>
      </c>
      <c r="AP35" s="4" t="s">
        <v>17</v>
      </c>
      <c r="AR35" s="4" t="s">
        <v>17</v>
      </c>
      <c r="AT35" s="4" t="s">
        <v>17</v>
      </c>
      <c r="AV35" s="4">
        <v>8.5</v>
      </c>
      <c r="AW35" s="4" t="str">
        <f t="array" ref="AW35">_xludf.IFS(AV35&gt;10.2, 1, AV35&lt;8.8, 2, TRUE, 0)</f>
        <v>#NAME?</v>
      </c>
      <c r="AX35" s="4">
        <v>6.1</v>
      </c>
      <c r="AY35" s="4" t="str">
        <f t="array" ref="AY35">_xludf.IFS(AX35&gt;5.1, 1, AX35&lt;2.4, 2, TRUE, 0)</f>
        <v>#NAME?</v>
      </c>
      <c r="AZ35" s="4">
        <v>137.0</v>
      </c>
      <c r="BA35" s="4" t="str">
        <f t="array" ref="BA35">_xludf.IFS(AZ35&gt;146, 1, AZ35&lt;136, 2, TRUE, 0)</f>
        <v>#NAME?</v>
      </c>
      <c r="BB35" s="4">
        <v>4.6</v>
      </c>
      <c r="BC35" s="4" t="str">
        <f t="array" ref="BC35">_xludf.IFS(BB35&gt;5.1, 1, BB35&lt;3.5, 2, TRUE, 0)</f>
        <v>#NAME?</v>
      </c>
      <c r="BD35" s="4">
        <v>6.6</v>
      </c>
      <c r="BE35" s="4" t="str">
        <f t="array" ref="BE35">_xludf.IFS(BD35&gt;8.7, 1, BD35&lt;6.6, 2, TRUE, 0)</f>
        <v>#NAME?</v>
      </c>
      <c r="BF35" s="4">
        <v>4.0</v>
      </c>
      <c r="BG35" s="4" t="str">
        <f t="array" ref="BG35">_xludf.IFS(BF35&gt;5.2, 1, BF35&lt;3.5, 2, TRUE, 0)</f>
        <v>#NAME?</v>
      </c>
      <c r="BH35" s="4">
        <v>2.6</v>
      </c>
      <c r="BI35" s="4" t="str">
        <f t="array" ref="BI35">_xludf.IFS(BH35&gt;3.5, 1, BH35&lt;1.5, 2, TRUE, 0)</f>
        <v>#NAME?</v>
      </c>
      <c r="BJ35" s="4">
        <v>90.0</v>
      </c>
      <c r="BK35" s="4" t="str">
        <f t="array" ref="BK35">_xludf.IFS(BJ35&gt;129, 1, BJ35&lt;40, 2, TRUE, 0)</f>
        <v>#NAME?</v>
      </c>
      <c r="BL35" s="4" t="s">
        <v>17</v>
      </c>
      <c r="BN35" s="4" t="s">
        <v>17</v>
      </c>
      <c r="BP35" s="4" t="s">
        <v>17</v>
      </c>
      <c r="BR35" s="4" t="s">
        <v>17</v>
      </c>
      <c r="BT35" s="4" t="s">
        <v>17</v>
      </c>
      <c r="BV35" s="4" t="s">
        <v>17</v>
      </c>
      <c r="BW35" s="4" t="s">
        <v>17</v>
      </c>
      <c r="BX35" s="4">
        <v>0.5</v>
      </c>
    </row>
    <row r="36" ht="15.75" customHeight="1">
      <c r="A36" s="4">
        <v>349435.0</v>
      </c>
      <c r="B36" s="4" t="s">
        <v>21</v>
      </c>
      <c r="C36" s="4">
        <v>71.0</v>
      </c>
      <c r="D36" s="4">
        <v>5.39</v>
      </c>
      <c r="E36" s="4" t="str">
        <f t="array" ref="E36">_xludf.IFS(D36&gt;10, 1, D36&lt;4, 2, TRUE, 0)</f>
        <v>#NAME?</v>
      </c>
      <c r="F36" s="4">
        <v>3.28</v>
      </c>
      <c r="G36" s="4" t="str">
        <f t="array" ref="G36">_xludf.IFS(F36&gt;6.2, 1, F36&lt;3.7, 2, TRUE, 0)</f>
        <v>#NAME?</v>
      </c>
      <c r="H36" s="4">
        <v>10.4</v>
      </c>
      <c r="I36" s="4" t="str">
        <f t="array" ref="I36">_xludf.IFS(H36&gt;18, 1, H36&lt;13, 2, TRUE, 0)</f>
        <v>#NAME?</v>
      </c>
      <c r="J36" s="4">
        <v>29.4</v>
      </c>
      <c r="K36" s="4" t="str">
        <f t="array" ref="K36">_xludf.IFS(J36&gt;55, 1, J36&lt;34, 2, TRUE, 0)</f>
        <v>#NAME?</v>
      </c>
      <c r="L36" s="4">
        <v>89.6</v>
      </c>
      <c r="M36" s="4" t="str">
        <f t="array" ref="M36">_xludf.IFS(L36&gt;100, 1, L36&lt;80, 2, TRUE, 0)</f>
        <v>#NAME?</v>
      </c>
      <c r="N36" s="4">
        <v>31.7</v>
      </c>
      <c r="O36" s="4" t="str">
        <f t="array" ref="O36">_xludf.IFS(N36&gt;32, 1, N36&lt;26, 2, TRUE, 0)</f>
        <v>#NAME?</v>
      </c>
      <c r="P36" s="4">
        <v>35.4</v>
      </c>
      <c r="Q36" s="4" t="str">
        <f t="array" ref="Q36">_xludf.IFS(P36&gt;37, 1, P36&lt;31, 2, TRUE, 0)</f>
        <v>#NAME?</v>
      </c>
      <c r="R36" s="4">
        <v>114.0</v>
      </c>
      <c r="S36" s="4" t="str">
        <f t="array" ref="S36">_xludf.IFS(R36&gt;400, 1, R36&lt;138, 2, TRUE, 0)</f>
        <v>#NAME?</v>
      </c>
      <c r="T36" s="4">
        <v>13.6</v>
      </c>
      <c r="U36" s="4" t="str">
        <f t="array" ref="U36">_xludf.IFS(T36&gt;15, 1, T36&lt;11, 2, TRUE, 0)</f>
        <v>#NAME?</v>
      </c>
      <c r="V36" s="4">
        <v>73.4</v>
      </c>
      <c r="W36" s="4" t="str">
        <f t="array" ref="W36">_xludf.IFS(V36&gt;78, 1, V36&lt;45, 2, TRUE, 0)</f>
        <v>#NAME?</v>
      </c>
      <c r="X36" s="4">
        <v>18.2</v>
      </c>
      <c r="Y36" s="4" t="str">
        <f t="array" ref="Y36">_xludf.IFS(X36&gt;45, 1, X36&lt;23, 2, TRUE, 0)</f>
        <v>#NAME?</v>
      </c>
      <c r="Z36" s="4">
        <v>5.4</v>
      </c>
      <c r="AA36" s="4" t="str">
        <f t="array" ref="AA36">_xludf.IFS(Z36&gt;10, 1, Z36&lt;2, 2, TRUE, 0)</f>
        <v>#NAME?</v>
      </c>
      <c r="AB36" s="4">
        <v>2.8</v>
      </c>
      <c r="AC36" s="4" t="str">
        <f t="array" ref="AC36">_xludf.IFS(AB36&gt;6, 1, AB36&lt;0, 2, TRUE, 0)</f>
        <v>#NAME?</v>
      </c>
      <c r="AD36" s="4">
        <v>0.2</v>
      </c>
      <c r="AE36" s="4" t="str">
        <f t="array" ref="AE36">_xludf.IFS(AD36&gt;2, 1, AD36&lt;0, 2, TRUE, 0)</f>
        <v>#NAME?</v>
      </c>
      <c r="AF36" s="4">
        <v>256.0</v>
      </c>
      <c r="AG36" s="4" t="str">
        <f t="array" ref="AG36">_xludf.IFS(AF36&gt;100, 1, AF36&lt;70, 2, TRUE, 0)</f>
        <v>#NAME?</v>
      </c>
      <c r="AH36" s="4">
        <v>75.2</v>
      </c>
      <c r="AI36" s="4" t="str">
        <f t="array" ref="AI36">_xludf.IFS(AH36&gt;20, 1, AH36&lt;8, 2, TRUE, 0)</f>
        <v>#NAME?</v>
      </c>
      <c r="AJ36" s="4">
        <v>6.3</v>
      </c>
      <c r="AK36" s="4" t="str">
        <f t="array" ref="AK36">_xludf.IFS(AJ36&gt;1.3, 1, AJ36&lt;0.7, 2, TRUE, 0)</f>
        <v>#NAME?</v>
      </c>
      <c r="AL36" s="4">
        <v>10.0</v>
      </c>
      <c r="AM36" s="4" t="str">
        <f t="array" ref="AM36">_xludf.IFS(AL36&gt;39, 1, AL36&lt;13, 2, TRUE, 0)</f>
        <v>#NAME?</v>
      </c>
      <c r="AN36" s="4">
        <v>3.0</v>
      </c>
      <c r="AO36" s="4" t="str">
        <f t="array" ref="AO36">_xludf.IFS(AN36&gt;52, 1, AN36&lt;7, 2, TRUE, 0)</f>
        <v>#NAME?</v>
      </c>
      <c r="AP36" s="4" t="s">
        <v>17</v>
      </c>
      <c r="AR36" s="4" t="s">
        <v>17</v>
      </c>
      <c r="AT36" s="4" t="s">
        <v>17</v>
      </c>
      <c r="AV36" s="4">
        <v>9.9</v>
      </c>
      <c r="AW36" s="4" t="str">
        <f t="array" ref="AW36">_xludf.IFS(AV36&gt;10.2, 1, AV36&lt;8.8, 2, TRUE, 0)</f>
        <v>#NAME?</v>
      </c>
      <c r="AX36" s="4">
        <v>3.98</v>
      </c>
      <c r="AY36" s="4" t="str">
        <f t="array" ref="AY36">_xludf.IFS(AX36&gt;5.1, 1, AX36&lt;2.4, 2, TRUE, 0)</f>
        <v>#NAME?</v>
      </c>
      <c r="AZ36" s="4">
        <v>134.0</v>
      </c>
      <c r="BA36" s="4" t="str">
        <f t="array" ref="BA36">_xludf.IFS(AZ36&gt;146, 1, AZ36&lt;136, 2, TRUE, 0)</f>
        <v>#NAME?</v>
      </c>
      <c r="BB36" s="4">
        <v>5.4</v>
      </c>
      <c r="BC36" s="4" t="str">
        <f t="array" ref="BC36">_xludf.IFS(BB36&gt;5.1, 1, BB36&lt;3.5, 2, TRUE, 0)</f>
        <v>#NAME?</v>
      </c>
      <c r="BD36" s="4">
        <v>7.5</v>
      </c>
      <c r="BE36" s="4" t="str">
        <f t="array" ref="BE36">_xludf.IFS(BD36&gt;8.7, 1, BD36&lt;6.6, 2, TRUE, 0)</f>
        <v>#NAME?</v>
      </c>
      <c r="BF36" s="4">
        <v>4.7</v>
      </c>
      <c r="BG36" s="4" t="str">
        <f t="array" ref="BG36">_xludf.IFS(BF36&gt;5.2, 1, BF36&lt;3.5, 2, TRUE, 0)</f>
        <v>#NAME?</v>
      </c>
      <c r="BH36" s="4">
        <v>2.8</v>
      </c>
      <c r="BI36" s="4" t="str">
        <f t="array" ref="BI36">_xludf.IFS(BH36&gt;3.5, 1, BH36&lt;1.5, 2, TRUE, 0)</f>
        <v>#NAME?</v>
      </c>
      <c r="BJ36" s="4">
        <v>78.0</v>
      </c>
      <c r="BK36" s="4" t="str">
        <f t="array" ref="BK36">_xludf.IFS(BJ36&gt;129, 1, BJ36&lt;40, 2, TRUE, 0)</f>
        <v>#NAME?</v>
      </c>
      <c r="BL36" s="4" t="s">
        <v>17</v>
      </c>
      <c r="BN36" s="4" t="s">
        <v>17</v>
      </c>
      <c r="BP36" s="4" t="s">
        <v>17</v>
      </c>
      <c r="BR36" s="4" t="s">
        <v>17</v>
      </c>
      <c r="BT36" s="4" t="s">
        <v>17</v>
      </c>
      <c r="BV36" s="4" t="s">
        <v>17</v>
      </c>
      <c r="BW36" s="4" t="s">
        <v>17</v>
      </c>
      <c r="BX36" s="4">
        <v>0.6</v>
      </c>
    </row>
    <row r="37" ht="15.75" customHeight="1">
      <c r="A37" s="4">
        <v>350633.0</v>
      </c>
      <c r="B37" s="4" t="s">
        <v>21</v>
      </c>
      <c r="C37" s="4">
        <v>52.0</v>
      </c>
      <c r="D37" s="4">
        <v>8.02</v>
      </c>
      <c r="E37" s="4" t="str">
        <f t="array" ref="E37">_xludf.IFS(D37&gt;10, 1, D37&lt;4, 2, TRUE, 0)</f>
        <v>#NAME?</v>
      </c>
      <c r="F37" s="4">
        <v>3.87</v>
      </c>
      <c r="G37" s="4" t="str">
        <f t="array" ref="G37">_xludf.IFS(F37&gt;6.2, 1, F37&lt;3.7, 2, TRUE, 0)</f>
        <v>#NAME?</v>
      </c>
      <c r="H37" s="4">
        <v>11.6</v>
      </c>
      <c r="I37" s="4" t="str">
        <f t="array" ref="I37">_xludf.IFS(H37&gt;18, 1, H37&lt;13, 2, TRUE, 0)</f>
        <v>#NAME?</v>
      </c>
      <c r="J37" s="4">
        <v>34.4</v>
      </c>
      <c r="K37" s="4" t="str">
        <f t="array" ref="K37">_xludf.IFS(J37&gt;55, 1, J37&lt;34, 2, TRUE, 0)</f>
        <v>#NAME?</v>
      </c>
      <c r="L37" s="4">
        <v>88.9</v>
      </c>
      <c r="M37" s="4" t="str">
        <f t="array" ref="M37">_xludf.IFS(L37&gt;100, 1, L37&lt;80, 2, TRUE, 0)</f>
        <v>#NAME?</v>
      </c>
      <c r="N37" s="4">
        <v>30.0</v>
      </c>
      <c r="O37" s="4" t="str">
        <f t="array" ref="O37">_xludf.IFS(N37&gt;32, 1, N37&lt;26, 2, TRUE, 0)</f>
        <v>#NAME?</v>
      </c>
      <c r="P37" s="4">
        <v>33.7</v>
      </c>
      <c r="Q37" s="4" t="str">
        <f t="array" ref="Q37">_xludf.IFS(P37&gt;37, 1, P37&lt;31, 2, TRUE, 0)</f>
        <v>#NAME?</v>
      </c>
      <c r="R37" s="4">
        <v>226.0</v>
      </c>
      <c r="S37" s="4" t="str">
        <f t="array" ref="S37">_xludf.IFS(R37&gt;400, 1, R37&lt;138, 2, TRUE, 0)</f>
        <v>#NAME?</v>
      </c>
      <c r="T37" s="4">
        <v>14.6</v>
      </c>
      <c r="U37" s="4" t="str">
        <f t="array" ref="U37">_xludf.IFS(T37&gt;15, 1, T37&lt;11, 2, TRUE, 0)</f>
        <v>#NAME?</v>
      </c>
      <c r="V37" s="4">
        <v>73.9</v>
      </c>
      <c r="W37" s="4" t="str">
        <f t="array" ref="W37">_xludf.IFS(V37&gt;78, 1, V37&lt;45, 2, TRUE, 0)</f>
        <v>#NAME?</v>
      </c>
      <c r="X37" s="4">
        <v>17.0</v>
      </c>
      <c r="Y37" s="4" t="str">
        <f t="array" ref="Y37">_xludf.IFS(X37&gt;45, 1, X37&lt;23, 2, TRUE, 0)</f>
        <v>#NAME?</v>
      </c>
      <c r="Z37" s="4">
        <v>5.4</v>
      </c>
      <c r="AA37" s="4" t="str">
        <f t="array" ref="AA37">_xludf.IFS(Z37&gt;10, 1, Z37&lt;2, 2, TRUE, 0)</f>
        <v>#NAME?</v>
      </c>
      <c r="AB37" s="4">
        <v>3.1</v>
      </c>
      <c r="AC37" s="4" t="str">
        <f t="array" ref="AC37">_xludf.IFS(AB37&gt;6, 1, AB37&lt;0, 2, TRUE, 0)</f>
        <v>#NAME?</v>
      </c>
      <c r="AD37" s="4">
        <v>0.6</v>
      </c>
      <c r="AE37" s="4" t="str">
        <f t="array" ref="AE37">_xludf.IFS(AD37&gt;2, 1, AD37&lt;0, 2, TRUE, 0)</f>
        <v>#NAME?</v>
      </c>
      <c r="AF37" s="4">
        <v>164.0</v>
      </c>
      <c r="AG37" s="4" t="str">
        <f t="array" ref="AG37">_xludf.IFS(AF37&gt;100, 1, AF37&lt;70, 2, TRUE, 0)</f>
        <v>#NAME?</v>
      </c>
      <c r="AH37" s="4">
        <v>67.8</v>
      </c>
      <c r="AI37" s="4" t="str">
        <f t="array" ref="AI37">_xludf.IFS(AH37&gt;20, 1, AH37&lt;8, 2, TRUE, 0)</f>
        <v>#NAME?</v>
      </c>
      <c r="AJ37" s="4">
        <v>10.5</v>
      </c>
      <c r="AK37" s="4" t="str">
        <f t="array" ref="AK37">_xludf.IFS(AJ37&gt;1.3, 1, AJ37&lt;0.7, 2, TRUE, 0)</f>
        <v>#NAME?</v>
      </c>
      <c r="AL37" s="4">
        <v>11.0</v>
      </c>
      <c r="AM37" s="4" t="str">
        <f t="array" ref="AM37">_xludf.IFS(AL37&gt;39, 1, AL37&lt;13, 2, TRUE, 0)</f>
        <v>#NAME?</v>
      </c>
      <c r="AN37" s="4">
        <v>10.0</v>
      </c>
      <c r="AO37" s="4" t="str">
        <f t="array" ref="AO37">_xludf.IFS(AN37&gt;52, 1, AN37&lt;7, 2, TRUE, 0)</f>
        <v>#NAME?</v>
      </c>
      <c r="AP37" s="4" t="s">
        <v>17</v>
      </c>
      <c r="AR37" s="4" t="s">
        <v>17</v>
      </c>
      <c r="AT37" s="4" t="s">
        <v>17</v>
      </c>
      <c r="AV37" s="4">
        <v>9.9</v>
      </c>
      <c r="AW37" s="4" t="str">
        <f t="array" ref="AW37">_xludf.IFS(AV37&gt;10.2, 1, AV37&lt;8.8, 2, TRUE, 0)</f>
        <v>#NAME?</v>
      </c>
      <c r="AX37" s="4">
        <v>5.5</v>
      </c>
      <c r="AY37" s="4" t="str">
        <f t="array" ref="AY37">_xludf.IFS(AX37&gt;5.1, 1, AX37&lt;2.4, 2, TRUE, 0)</f>
        <v>#NAME?</v>
      </c>
      <c r="AZ37" s="4">
        <v>135.0</v>
      </c>
      <c r="BA37" s="4" t="str">
        <f t="array" ref="BA37">_xludf.IFS(AZ37&gt;146, 1, AZ37&lt;136, 2, TRUE, 0)</f>
        <v>#NAME?</v>
      </c>
      <c r="BB37" s="4">
        <v>4.9</v>
      </c>
      <c r="BC37" s="4" t="str">
        <f t="array" ref="BC37">_xludf.IFS(BB37&gt;5.1, 1, BB37&lt;3.5, 2, TRUE, 0)</f>
        <v>#NAME?</v>
      </c>
      <c r="BD37" s="4">
        <v>8.1</v>
      </c>
      <c r="BE37" s="4" t="str">
        <f t="array" ref="BE37">_xludf.IFS(BD37&gt;8.7, 1, BD37&lt;6.6, 2, TRUE, 0)</f>
        <v>#NAME?</v>
      </c>
      <c r="BF37" s="4">
        <v>4.4</v>
      </c>
      <c r="BG37" s="4" t="str">
        <f t="array" ref="BG37">_xludf.IFS(BF37&gt;5.2, 1, BF37&lt;3.5, 2, TRUE, 0)</f>
        <v>#NAME?</v>
      </c>
      <c r="BH37" s="4">
        <v>3.7</v>
      </c>
      <c r="BI37" s="4" t="str">
        <f t="array" ref="BI37">_xludf.IFS(BH37&gt;3.5, 1, BH37&lt;1.5, 2, TRUE, 0)</f>
        <v>#NAME?</v>
      </c>
      <c r="BJ37" s="4">
        <v>61.0</v>
      </c>
      <c r="BK37" s="4" t="str">
        <f t="array" ref="BK37">_xludf.IFS(BJ37&gt;129, 1, BJ37&lt;40, 2, TRUE, 0)</f>
        <v>#NAME?</v>
      </c>
      <c r="BL37" s="4" t="s">
        <v>17</v>
      </c>
      <c r="BN37" s="4" t="s">
        <v>17</v>
      </c>
      <c r="BP37" s="4" t="s">
        <v>17</v>
      </c>
      <c r="BR37" s="4" t="s">
        <v>17</v>
      </c>
      <c r="BT37" s="4" t="s">
        <v>17</v>
      </c>
      <c r="BV37" s="4" t="s">
        <v>17</v>
      </c>
      <c r="BW37" s="4" t="s">
        <v>17</v>
      </c>
      <c r="BX37" s="4">
        <v>0.5</v>
      </c>
    </row>
    <row r="38" ht="15.75" customHeight="1">
      <c r="A38" s="4">
        <v>351137.0</v>
      </c>
      <c r="B38" s="4" t="s">
        <v>11</v>
      </c>
      <c r="C38" s="4">
        <v>57.0</v>
      </c>
      <c r="D38" s="4">
        <v>5.38</v>
      </c>
      <c r="E38" s="4" t="str">
        <f t="array" ref="E38">_xludf.IFS(D38&gt;10, 1, D38&lt;4, 2, TRUE, 0)</f>
        <v>#NAME?</v>
      </c>
      <c r="F38" s="4">
        <v>3.7</v>
      </c>
      <c r="G38" s="4" t="str">
        <f t="array" ref="G38">_xludf.IFS(F38&gt;6.2, 1, F38&lt;3.7, 2, TRUE, 0)</f>
        <v>#NAME?</v>
      </c>
      <c r="H38" s="4">
        <v>10.9</v>
      </c>
      <c r="I38" s="4" t="str">
        <f t="array" ref="I38">_xludf.IFS(H38&gt;18, 1, H38&lt;13, 2, TRUE, 0)</f>
        <v>#NAME?</v>
      </c>
      <c r="J38" s="4">
        <v>31.0</v>
      </c>
      <c r="K38" s="4" t="str">
        <f t="array" ref="K38">_xludf.IFS(J38&gt;55, 1, J38&lt;34, 2, TRUE, 0)</f>
        <v>#NAME?</v>
      </c>
      <c r="L38" s="4">
        <v>83.8</v>
      </c>
      <c r="M38" s="4" t="str">
        <f t="array" ref="M38">_xludf.IFS(L38&gt;100, 1, L38&lt;80, 2, TRUE, 0)</f>
        <v>#NAME?</v>
      </c>
      <c r="N38" s="4">
        <v>29.5</v>
      </c>
      <c r="O38" s="4" t="str">
        <f t="array" ref="O38">_xludf.IFS(N38&gt;32, 1, N38&lt;26, 2, TRUE, 0)</f>
        <v>#NAME?</v>
      </c>
      <c r="P38" s="4">
        <v>35.2</v>
      </c>
      <c r="Q38" s="4" t="str">
        <f t="array" ref="Q38">_xludf.IFS(P38&gt;37, 1, P38&lt;31, 2, TRUE, 0)</f>
        <v>#NAME?</v>
      </c>
      <c r="R38" s="4">
        <v>130.0</v>
      </c>
      <c r="S38" s="4" t="str">
        <f t="array" ref="S38">_xludf.IFS(R38&gt;400, 1, R38&lt;138, 2, TRUE, 0)</f>
        <v>#NAME?</v>
      </c>
      <c r="T38" s="4">
        <v>14.1</v>
      </c>
      <c r="U38" s="4" t="str">
        <f t="array" ref="U38">_xludf.IFS(T38&gt;15, 1, T38&lt;11, 2, TRUE, 0)</f>
        <v>#NAME?</v>
      </c>
      <c r="V38" s="4">
        <v>75.1</v>
      </c>
      <c r="W38" s="4" t="str">
        <f t="array" ref="W38">_xludf.IFS(V38&gt;78, 1, V38&lt;45, 2, TRUE, 0)</f>
        <v>#NAME?</v>
      </c>
      <c r="X38" s="4">
        <v>16.4</v>
      </c>
      <c r="Y38" s="4" t="str">
        <f t="array" ref="Y38">_xludf.IFS(X38&gt;45, 1, X38&lt;23, 2, TRUE, 0)</f>
        <v>#NAME?</v>
      </c>
      <c r="Z38" s="4">
        <v>5.9</v>
      </c>
      <c r="AA38" s="4" t="str">
        <f t="array" ref="AA38">_xludf.IFS(Z38&gt;10, 1, Z38&lt;2, 2, TRUE, 0)</f>
        <v>#NAME?</v>
      </c>
      <c r="AB38" s="4">
        <v>2.2</v>
      </c>
      <c r="AC38" s="4" t="str">
        <f t="array" ref="AC38">_xludf.IFS(AB38&gt;6, 1, AB38&lt;0, 2, TRUE, 0)</f>
        <v>#NAME?</v>
      </c>
      <c r="AD38" s="4">
        <v>0.4</v>
      </c>
      <c r="AE38" s="4" t="str">
        <f t="array" ref="AE38">_xludf.IFS(AD38&gt;2, 1, AD38&lt;0, 2, TRUE, 0)</f>
        <v>#NAME?</v>
      </c>
      <c r="AF38" s="4">
        <v>237.0</v>
      </c>
      <c r="AG38" s="4" t="str">
        <f t="array" ref="AG38">_xludf.IFS(AF38&gt;100, 1, AF38&lt;70, 2, TRUE, 0)</f>
        <v>#NAME?</v>
      </c>
      <c r="AH38" s="4">
        <v>59.9</v>
      </c>
      <c r="AI38" s="4" t="str">
        <f t="array" ref="AI38">_xludf.IFS(AH38&gt;20, 1, AH38&lt;8, 2, TRUE, 0)</f>
        <v>#NAME?</v>
      </c>
      <c r="AJ38" s="4">
        <v>12.1</v>
      </c>
      <c r="AK38" s="4" t="str">
        <f t="array" ref="AK38">_xludf.IFS(AJ38&gt;1.3, 1, AJ38&lt;0.7, 2, TRUE, 0)</f>
        <v>#NAME?</v>
      </c>
      <c r="AL38" s="4">
        <v>11.0</v>
      </c>
      <c r="AM38" s="4" t="str">
        <f t="array" ref="AM38">_xludf.IFS(AL38&gt;39, 1, AL38&lt;13, 2, TRUE, 0)</f>
        <v>#NAME?</v>
      </c>
      <c r="AN38" s="4">
        <v>13.0</v>
      </c>
      <c r="AO38" s="4" t="str">
        <f t="array" ref="AO38">_xludf.IFS(AN38&gt;52, 1, AN38&lt;7, 2, TRUE, 0)</f>
        <v>#NAME?</v>
      </c>
      <c r="AP38" s="4" t="s">
        <v>17</v>
      </c>
      <c r="AR38" s="4" t="s">
        <v>17</v>
      </c>
      <c r="AT38" s="4" t="s">
        <v>17</v>
      </c>
      <c r="AV38" s="4">
        <v>8.0</v>
      </c>
      <c r="AW38" s="4" t="str">
        <f t="array" ref="AW38">_xludf.IFS(AV38&gt;10.2, 1, AV38&lt;8.8, 2, TRUE, 0)</f>
        <v>#NAME?</v>
      </c>
      <c r="AX38" s="4">
        <v>6.8</v>
      </c>
      <c r="AY38" s="4" t="str">
        <f t="array" ref="AY38">_xludf.IFS(AX38&gt;5.1, 1, AX38&lt;2.4, 2, TRUE, 0)</f>
        <v>#NAME?</v>
      </c>
      <c r="AZ38" s="4">
        <v>138.0</v>
      </c>
      <c r="BA38" s="4" t="str">
        <f t="array" ref="BA38">_xludf.IFS(AZ38&gt;146, 1, AZ38&lt;136, 2, TRUE, 0)</f>
        <v>#NAME?</v>
      </c>
      <c r="BB38" s="4">
        <v>5.5</v>
      </c>
      <c r="BC38" s="4" t="str">
        <f t="array" ref="BC38">_xludf.IFS(BB38&gt;5.1, 1, BB38&lt;3.5, 2, TRUE, 0)</f>
        <v>#NAME?</v>
      </c>
      <c r="BD38" s="4">
        <v>6.9</v>
      </c>
      <c r="BE38" s="4" t="str">
        <f t="array" ref="BE38">_xludf.IFS(BD38&gt;8.7, 1, BD38&lt;6.6, 2, TRUE, 0)</f>
        <v>#NAME?</v>
      </c>
      <c r="BF38" s="4">
        <v>4.3</v>
      </c>
      <c r="BG38" s="4" t="str">
        <f t="array" ref="BG38">_xludf.IFS(BF38&gt;5.2, 1, BF38&lt;3.5, 2, TRUE, 0)</f>
        <v>#NAME?</v>
      </c>
      <c r="BH38" s="4">
        <v>2.6</v>
      </c>
      <c r="BI38" s="4" t="str">
        <f t="array" ref="BI38">_xludf.IFS(BH38&gt;3.5, 1, BH38&lt;1.5, 2, TRUE, 0)</f>
        <v>#NAME?</v>
      </c>
      <c r="BJ38" s="4">
        <v>81.0</v>
      </c>
      <c r="BK38" s="4" t="str">
        <f t="array" ref="BK38">_xludf.IFS(BJ38&gt;129, 1, BJ38&lt;40, 2, TRUE, 0)</f>
        <v>#NAME?</v>
      </c>
      <c r="BL38" s="4" t="s">
        <v>17</v>
      </c>
      <c r="BN38" s="4" t="s">
        <v>17</v>
      </c>
      <c r="BP38" s="4" t="s">
        <v>17</v>
      </c>
      <c r="BR38" s="4" t="s">
        <v>17</v>
      </c>
      <c r="BT38" s="4" t="s">
        <v>17</v>
      </c>
      <c r="BV38" s="4" t="s">
        <v>17</v>
      </c>
      <c r="BW38" s="4" t="s">
        <v>17</v>
      </c>
      <c r="BX38" s="4">
        <v>0.4</v>
      </c>
    </row>
    <row r="39" ht="15.75" customHeight="1">
      <c r="A39" s="4">
        <v>357416.0</v>
      </c>
      <c r="B39" s="4" t="s">
        <v>21</v>
      </c>
      <c r="C39" s="4">
        <v>75.0</v>
      </c>
      <c r="D39" s="4">
        <v>7.18</v>
      </c>
      <c r="E39" s="4" t="str">
        <f t="array" ref="E39">_xludf.IFS(D39&gt;10, 1, D39&lt;4, 2, TRUE, 0)</f>
        <v>#NAME?</v>
      </c>
      <c r="F39" s="4">
        <v>2.43</v>
      </c>
      <c r="G39" s="4" t="str">
        <f t="array" ref="G39">_xludf.IFS(F39&gt;6.2, 1, F39&lt;3.7, 2, TRUE, 0)</f>
        <v>#NAME?</v>
      </c>
      <c r="H39" s="4">
        <v>8.3</v>
      </c>
      <c r="I39" s="4" t="str">
        <f t="array" ref="I39">_xludf.IFS(H39&gt;18, 1, H39&lt;13, 2, TRUE, 0)</f>
        <v>#NAME?</v>
      </c>
      <c r="J39" s="4">
        <v>24.8</v>
      </c>
      <c r="K39" s="4" t="str">
        <f t="array" ref="K39">_xludf.IFS(J39&gt;55, 1, J39&lt;34, 2, TRUE, 0)</f>
        <v>#NAME?</v>
      </c>
      <c r="L39" s="4">
        <v>102.1</v>
      </c>
      <c r="M39" s="4" t="str">
        <f t="array" ref="M39">_xludf.IFS(L39&gt;100, 1, L39&lt;80, 2, TRUE, 0)</f>
        <v>#NAME?</v>
      </c>
      <c r="N39" s="4">
        <v>34.2</v>
      </c>
      <c r="O39" s="4" t="str">
        <f t="array" ref="O39">_xludf.IFS(N39&gt;32, 1, N39&lt;26, 2, TRUE, 0)</f>
        <v>#NAME?</v>
      </c>
      <c r="P39" s="4">
        <v>33.5</v>
      </c>
      <c r="Q39" s="4" t="str">
        <f t="array" ref="Q39">_xludf.IFS(P39&gt;37, 1, P39&lt;31, 2, TRUE, 0)</f>
        <v>#NAME?</v>
      </c>
      <c r="R39" s="4">
        <v>113.0</v>
      </c>
      <c r="S39" s="4" t="str">
        <f t="array" ref="S39">_xludf.IFS(R39&gt;400, 1, R39&lt;138, 2, TRUE, 0)</f>
        <v>#NAME?</v>
      </c>
      <c r="T39" s="4">
        <v>15.2</v>
      </c>
      <c r="U39" s="4" t="str">
        <f t="array" ref="U39">_xludf.IFS(T39&gt;15, 1, T39&lt;11, 2, TRUE, 0)</f>
        <v>#NAME?</v>
      </c>
      <c r="V39" s="4">
        <v>69.3</v>
      </c>
      <c r="W39" s="4" t="str">
        <f t="array" ref="W39">_xludf.IFS(V39&gt;78, 1, V39&lt;45, 2, TRUE, 0)</f>
        <v>#NAME?</v>
      </c>
      <c r="X39" s="4">
        <v>7.9</v>
      </c>
      <c r="Y39" s="4" t="str">
        <f t="array" ref="Y39">_xludf.IFS(X39&gt;45, 1, X39&lt;23, 2, TRUE, 0)</f>
        <v>#NAME?</v>
      </c>
      <c r="Z39" s="4">
        <v>7.5</v>
      </c>
      <c r="AA39" s="4" t="str">
        <f t="array" ref="AA39">_xludf.IFS(Z39&gt;10, 1, Z39&lt;2, 2, TRUE, 0)</f>
        <v>#NAME?</v>
      </c>
      <c r="AB39" s="4">
        <v>14.6</v>
      </c>
      <c r="AC39" s="4" t="str">
        <f t="array" ref="AC39">_xludf.IFS(AB39&gt;6, 1, AB39&lt;0, 2, TRUE, 0)</f>
        <v>#NAME?</v>
      </c>
      <c r="AD39" s="4">
        <v>0.7</v>
      </c>
      <c r="AE39" s="4" t="str">
        <f t="array" ref="AE39">_xludf.IFS(AD39&gt;2, 1, AD39&lt;0, 2, TRUE, 0)</f>
        <v>#NAME?</v>
      </c>
      <c r="AF39" s="4">
        <v>88.0</v>
      </c>
      <c r="AG39" s="4" t="str">
        <f t="array" ref="AG39">_xludf.IFS(AF39&gt;100, 1, AF39&lt;70, 2, TRUE, 0)</f>
        <v>#NAME?</v>
      </c>
      <c r="AH39" s="4">
        <v>45.6</v>
      </c>
      <c r="AI39" s="4" t="str">
        <f t="array" ref="AI39">_xludf.IFS(AH39&gt;20, 1, AH39&lt;8, 2, TRUE, 0)</f>
        <v>#NAME?</v>
      </c>
      <c r="AJ39" s="4">
        <v>3.1</v>
      </c>
      <c r="AK39" s="4" t="str">
        <f t="array" ref="AK39">_xludf.IFS(AJ39&gt;1.3, 1, AJ39&lt;0.7, 2, TRUE, 0)</f>
        <v>#NAME?</v>
      </c>
      <c r="AL39" s="4">
        <v>15.0</v>
      </c>
      <c r="AM39" s="4" t="str">
        <f t="array" ref="AM39">_xludf.IFS(AL39&gt;39, 1, AL39&lt;13, 2, TRUE, 0)</f>
        <v>#NAME?</v>
      </c>
      <c r="AN39" s="4">
        <v>10.0</v>
      </c>
      <c r="AO39" s="4" t="str">
        <f t="array" ref="AO39">_xludf.IFS(AN39&gt;52, 1, AN39&lt;7, 2, TRUE, 0)</f>
        <v>#NAME?</v>
      </c>
      <c r="AP39" s="4" t="s">
        <v>17</v>
      </c>
      <c r="AR39" s="4" t="s">
        <v>17</v>
      </c>
      <c r="AT39" s="4" t="s">
        <v>17</v>
      </c>
      <c r="AV39" s="4">
        <v>11.8</v>
      </c>
      <c r="AW39" s="4" t="str">
        <f t="array" ref="AW39">_xludf.IFS(AV39&gt;10.2, 1, AV39&lt;8.8, 2, TRUE, 0)</f>
        <v>#NAME?</v>
      </c>
      <c r="AX39" s="4">
        <v>2.7</v>
      </c>
      <c r="AY39" s="4" t="str">
        <f t="array" ref="AY39">_xludf.IFS(AX39&gt;5.1, 1, AX39&lt;2.4, 2, TRUE, 0)</f>
        <v>#NAME?</v>
      </c>
      <c r="AZ39" s="4">
        <v>138.0</v>
      </c>
      <c r="BA39" s="4" t="str">
        <f t="array" ref="BA39">_xludf.IFS(AZ39&gt;146, 1, AZ39&lt;136, 2, TRUE, 0)</f>
        <v>#NAME?</v>
      </c>
      <c r="BB39" s="4">
        <v>4.5</v>
      </c>
      <c r="BC39" s="4" t="str">
        <f t="array" ref="BC39">_xludf.IFS(BB39&gt;5.1, 1, BB39&lt;3.5, 2, TRUE, 0)</f>
        <v>#NAME?</v>
      </c>
      <c r="BD39" s="4">
        <v>6.4</v>
      </c>
      <c r="BE39" s="4" t="str">
        <f t="array" ref="BE39">_xludf.IFS(BD39&gt;8.7, 1, BD39&lt;6.6, 2, TRUE, 0)</f>
        <v>#NAME?</v>
      </c>
      <c r="BF39" s="4">
        <v>3.4</v>
      </c>
      <c r="BG39" s="4" t="str">
        <f t="array" ref="BG39">_xludf.IFS(BF39&gt;5.2, 1, BF39&lt;3.5, 2, TRUE, 0)</f>
        <v>#NAME?</v>
      </c>
      <c r="BH39" s="4">
        <v>3.0</v>
      </c>
      <c r="BI39" s="4" t="str">
        <f t="array" ref="BI39">_xludf.IFS(BH39&gt;3.5, 1, BH39&lt;1.5, 2, TRUE, 0)</f>
        <v>#NAME?</v>
      </c>
      <c r="BJ39" s="4">
        <v>85.0</v>
      </c>
      <c r="BK39" s="4" t="str">
        <f t="array" ref="BK39">_xludf.IFS(BJ39&gt;129, 1, BJ39&lt;40, 2, TRUE, 0)</f>
        <v>#NAME?</v>
      </c>
      <c r="BL39" s="4" t="s">
        <v>17</v>
      </c>
      <c r="BN39" s="4" t="s">
        <v>17</v>
      </c>
      <c r="BP39" s="4" t="s">
        <v>17</v>
      </c>
      <c r="BR39" s="4" t="s">
        <v>17</v>
      </c>
      <c r="BT39" s="4" t="s">
        <v>17</v>
      </c>
      <c r="BV39" s="4" t="s">
        <v>17</v>
      </c>
      <c r="BW39" s="4" t="s">
        <v>17</v>
      </c>
      <c r="BX39" s="4">
        <v>0.4</v>
      </c>
    </row>
    <row r="40" ht="15.75" customHeight="1">
      <c r="A40" s="4">
        <v>359546.0</v>
      </c>
      <c r="B40" s="4" t="s">
        <v>11</v>
      </c>
      <c r="C40" s="4">
        <v>74.0</v>
      </c>
      <c r="D40" s="4">
        <v>7.59</v>
      </c>
      <c r="E40" s="4" t="str">
        <f t="array" ref="E40">_xludf.IFS(D40&gt;10, 1, D40&lt;4, 2, TRUE, 0)</f>
        <v>#NAME?</v>
      </c>
      <c r="F40" s="4">
        <v>3.78</v>
      </c>
      <c r="G40" s="4" t="str">
        <f t="array" ref="G40">_xludf.IFS(F40&gt;6.2, 1, F40&lt;3.7, 2, TRUE, 0)</f>
        <v>#NAME?</v>
      </c>
      <c r="H40" s="4">
        <v>11.6</v>
      </c>
      <c r="I40" s="4" t="str">
        <f t="array" ref="I40">_xludf.IFS(H40&gt;18, 1, H40&lt;13, 2, TRUE, 0)</f>
        <v>#NAME?</v>
      </c>
      <c r="J40" s="4">
        <v>32.8</v>
      </c>
      <c r="K40" s="4" t="str">
        <f t="array" ref="K40">_xludf.IFS(J40&gt;55, 1, J40&lt;34, 2, TRUE, 0)</f>
        <v>#NAME?</v>
      </c>
      <c r="L40" s="4">
        <v>86.8</v>
      </c>
      <c r="M40" s="4" t="str">
        <f t="array" ref="M40">_xludf.IFS(L40&gt;100, 1, L40&lt;80, 2, TRUE, 0)</f>
        <v>#NAME?</v>
      </c>
      <c r="N40" s="4">
        <v>30.7</v>
      </c>
      <c r="O40" s="4" t="str">
        <f t="array" ref="O40">_xludf.IFS(N40&gt;32, 1, N40&lt;26, 2, TRUE, 0)</f>
        <v>#NAME?</v>
      </c>
      <c r="P40" s="4">
        <v>35.4</v>
      </c>
      <c r="Q40" s="4" t="str">
        <f t="array" ref="Q40">_xludf.IFS(P40&gt;37, 1, P40&lt;31, 2, TRUE, 0)</f>
        <v>#NAME?</v>
      </c>
      <c r="R40" s="4">
        <v>256.0</v>
      </c>
      <c r="S40" s="4" t="str">
        <f t="array" ref="S40">_xludf.IFS(R40&gt;400, 1, R40&lt;138, 2, TRUE, 0)</f>
        <v>#NAME?</v>
      </c>
      <c r="T40" s="4">
        <v>13.9</v>
      </c>
      <c r="U40" s="4" t="str">
        <f t="array" ref="U40">_xludf.IFS(T40&gt;15, 1, T40&lt;11, 2, TRUE, 0)</f>
        <v>#NAME?</v>
      </c>
      <c r="V40" s="4">
        <v>81.0</v>
      </c>
      <c r="W40" s="4" t="str">
        <f t="array" ref="W40">_xludf.IFS(V40&gt;78, 1, V40&lt;45, 2, TRUE, 0)</f>
        <v>#NAME?</v>
      </c>
      <c r="X40" s="4">
        <v>10.4</v>
      </c>
      <c r="Y40" s="4" t="str">
        <f t="array" ref="Y40">_xludf.IFS(X40&gt;45, 1, X40&lt;23, 2, TRUE, 0)</f>
        <v>#NAME?</v>
      </c>
      <c r="Z40" s="4">
        <v>5.4</v>
      </c>
      <c r="AA40" s="4" t="str">
        <f t="array" ref="AA40">_xludf.IFS(Z40&gt;10, 1, Z40&lt;2, 2, TRUE, 0)</f>
        <v>#NAME?</v>
      </c>
      <c r="AB40" s="4">
        <v>2.9</v>
      </c>
      <c r="AC40" s="4" t="str">
        <f t="array" ref="AC40">_xludf.IFS(AB40&gt;6, 1, AB40&lt;0, 2, TRUE, 0)</f>
        <v>#NAME?</v>
      </c>
      <c r="AD40" s="4">
        <v>0.3</v>
      </c>
      <c r="AE40" s="4" t="str">
        <f t="array" ref="AE40">_xludf.IFS(AD40&gt;2, 1, AD40&lt;0, 2, TRUE, 0)</f>
        <v>#NAME?</v>
      </c>
      <c r="AF40" s="4">
        <v>102.0</v>
      </c>
      <c r="AG40" s="4" t="str">
        <f t="array" ref="AG40">_xludf.IFS(AF40&gt;100, 1, AF40&lt;70, 2, TRUE, 0)</f>
        <v>#NAME?</v>
      </c>
      <c r="AH40" s="4">
        <v>50.0</v>
      </c>
      <c r="AI40" s="4" t="str">
        <f t="array" ref="AI40">_xludf.IFS(AH40&gt;20, 1, AH40&lt;8, 2, TRUE, 0)</f>
        <v>#NAME?</v>
      </c>
      <c r="AJ40" s="4">
        <v>9.1</v>
      </c>
      <c r="AK40" s="4" t="str">
        <f t="array" ref="AK40">_xludf.IFS(AJ40&gt;1.3, 1, AJ40&lt;0.7, 2, TRUE, 0)</f>
        <v>#NAME?</v>
      </c>
      <c r="AL40" s="4">
        <v>15.0</v>
      </c>
      <c r="AM40" s="4" t="str">
        <f t="array" ref="AM40">_xludf.IFS(AL40&gt;39, 1, AL40&lt;13, 2, TRUE, 0)</f>
        <v>#NAME?</v>
      </c>
      <c r="AN40" s="4">
        <v>10.0</v>
      </c>
      <c r="AO40" s="4" t="str">
        <f t="array" ref="AO40">_xludf.IFS(AN40&gt;52, 1, AN40&lt;7, 2, TRUE, 0)</f>
        <v>#NAME?</v>
      </c>
      <c r="AP40" s="4" t="s">
        <v>17</v>
      </c>
      <c r="AR40" s="4" t="s">
        <v>17</v>
      </c>
      <c r="AT40" s="4" t="s">
        <v>17</v>
      </c>
      <c r="AV40" s="4">
        <v>8.9</v>
      </c>
      <c r="AW40" s="4" t="str">
        <f t="array" ref="AW40">_xludf.IFS(AV40&gt;10.2, 1, AV40&lt;8.8, 2, TRUE, 0)</f>
        <v>#NAME?</v>
      </c>
      <c r="AX40" s="4">
        <v>3.6</v>
      </c>
      <c r="AY40" s="4" t="str">
        <f t="array" ref="AY40">_xludf.IFS(AX40&gt;5.1, 1, AX40&lt;2.4, 2, TRUE, 0)</f>
        <v>#NAME?</v>
      </c>
      <c r="AZ40" s="4">
        <v>137.0</v>
      </c>
      <c r="BA40" s="4" t="str">
        <f t="array" ref="BA40">_xludf.IFS(AZ40&gt;146, 1, AZ40&lt;136, 2, TRUE, 0)</f>
        <v>#NAME?</v>
      </c>
      <c r="BB40" s="4">
        <v>3.6</v>
      </c>
      <c r="BC40" s="4" t="str">
        <f t="array" ref="BC40">_xludf.IFS(BB40&gt;5.1, 1, BB40&lt;3.5, 2, TRUE, 0)</f>
        <v>#NAME?</v>
      </c>
      <c r="BD40" s="4">
        <v>7.1</v>
      </c>
      <c r="BE40" s="4" t="str">
        <f t="array" ref="BE40">_xludf.IFS(BD40&gt;8.7, 1, BD40&lt;6.6, 2, TRUE, 0)</f>
        <v>#NAME?</v>
      </c>
      <c r="BF40" s="4">
        <v>4.3</v>
      </c>
      <c r="BG40" s="4" t="str">
        <f t="array" ref="BG40">_xludf.IFS(BF40&gt;5.2, 1, BF40&lt;3.5, 2, TRUE, 0)</f>
        <v>#NAME?</v>
      </c>
      <c r="BH40" s="4">
        <v>2.8</v>
      </c>
      <c r="BI40" s="4" t="str">
        <f t="array" ref="BI40">_xludf.IFS(BH40&gt;3.5, 1, BH40&lt;1.5, 2, TRUE, 0)</f>
        <v>#NAME?</v>
      </c>
      <c r="BJ40" s="4">
        <v>92.0</v>
      </c>
      <c r="BK40" s="4" t="str">
        <f t="array" ref="BK40">_xludf.IFS(BJ40&gt;129, 1, BJ40&lt;40, 2, TRUE, 0)</f>
        <v>#NAME?</v>
      </c>
      <c r="BL40" s="4" t="s">
        <v>17</v>
      </c>
      <c r="BN40" s="4" t="s">
        <v>17</v>
      </c>
      <c r="BP40" s="4" t="s">
        <v>17</v>
      </c>
      <c r="BR40" s="4" t="s">
        <v>17</v>
      </c>
      <c r="BT40" s="4" t="s">
        <v>17</v>
      </c>
      <c r="BV40" s="4" t="s">
        <v>17</v>
      </c>
      <c r="BW40" s="4" t="s">
        <v>17</v>
      </c>
      <c r="BX40" s="4">
        <v>0.5</v>
      </c>
    </row>
    <row r="41" ht="15.75" customHeight="1">
      <c r="A41" s="4" t="s">
        <v>88</v>
      </c>
    </row>
    <row r="42" ht="15.75" customHeight="1">
      <c r="A42" s="4">
        <v>14833.0</v>
      </c>
      <c r="B42" s="4" t="s">
        <v>21</v>
      </c>
      <c r="C42" s="4">
        <v>76.0</v>
      </c>
      <c r="D42" s="4">
        <v>4.5</v>
      </c>
      <c r="E42" s="4" t="str">
        <f t="array" ref="E42">_xludf.IFS(D42&gt;10, 1, D42&lt;4, 2, TRUE, 0)</f>
        <v>#NAME?</v>
      </c>
      <c r="F42" s="4">
        <v>3.4</v>
      </c>
      <c r="G42" s="4" t="str">
        <f t="array" ref="G42">_xludf.IFS(F42&gt;6.2, 1, F42&lt;3.7, 2, TRUE, 0)</f>
        <v>#NAME?</v>
      </c>
      <c r="H42" s="4">
        <v>11.1</v>
      </c>
      <c r="I42" s="4" t="str">
        <f t="array" ref="I42">_xludf.IFS(H42&gt;18, 1, H42&lt;13, 2, TRUE, 0)</f>
        <v>#NAME?</v>
      </c>
      <c r="J42" s="4">
        <v>32.1</v>
      </c>
      <c r="K42" s="4" t="str">
        <f t="array" ref="K42">_xludf.IFS(J42&gt;55, 1, J42&lt;34, 2, TRUE, 0)</f>
        <v>#NAME?</v>
      </c>
      <c r="L42" s="4">
        <v>94.4</v>
      </c>
      <c r="M42" s="4" t="str">
        <f t="array" ref="M42">_xludf.IFS(L42&gt;100, 1, L42&lt;80, 2, TRUE, 0)</f>
        <v>#NAME?</v>
      </c>
      <c r="N42" s="4">
        <v>32.6</v>
      </c>
      <c r="O42" s="4" t="str">
        <f t="array" ref="O42">_xludf.IFS(N42&gt;32, 1, N42&lt;26, 2, TRUE, 0)</f>
        <v>#NAME?</v>
      </c>
      <c r="P42" s="4">
        <v>34.6</v>
      </c>
      <c r="Q42" s="4" t="str">
        <f t="array" ref="Q42">_xludf.IFS(P42&gt;37, 1, P42&lt;31, 2, TRUE, 0)</f>
        <v>#NAME?</v>
      </c>
      <c r="R42" s="4" t="s">
        <v>89</v>
      </c>
      <c r="S42" s="4" t="str">
        <f t="array" ref="S42">_xludf.IFS(R42&gt;400, 1, R42&lt;138, 2, TRUE, 0)</f>
        <v>#NAME?</v>
      </c>
      <c r="T42" s="4">
        <v>11.5</v>
      </c>
      <c r="U42" s="4" t="str">
        <f t="array" ref="U42">_xludf.IFS(T42&gt;15, 1, T42&lt;11, 2, TRUE, 0)</f>
        <v>#NAME?</v>
      </c>
      <c r="V42" s="4">
        <v>63.6</v>
      </c>
      <c r="W42" s="4" t="str">
        <f t="array" ref="W42">_xludf.IFS(V42&gt;78, 1, V42&lt;45, 2, TRUE, 0)</f>
        <v>#NAME?</v>
      </c>
      <c r="X42" s="4">
        <v>28.4</v>
      </c>
      <c r="Y42" s="4" t="str">
        <f t="array" ref="Y42">_xludf.IFS(X42&gt;45, 1, X42&lt;23, 2, TRUE, 0)</f>
        <v>#NAME?</v>
      </c>
      <c r="Z42" s="4">
        <v>6.0</v>
      </c>
      <c r="AA42" s="4" t="str">
        <f t="array" ref="AA42">_xludf.IFS(Z42&gt;10, 1, Z42&lt;2, 2, TRUE, 0)</f>
        <v>#NAME?</v>
      </c>
      <c r="AB42" s="4">
        <v>1.8</v>
      </c>
      <c r="AC42" s="4" t="str">
        <f t="array" ref="AC42">_xludf.IFS(AB42&gt;6, 1, AB42&lt;0, 2, TRUE, 0)</f>
        <v>#NAME?</v>
      </c>
      <c r="AD42" s="4">
        <v>0.2</v>
      </c>
      <c r="AE42" s="4" t="str">
        <f t="array" ref="AE42">_xludf.IFS(AD42&gt;2, 1, AD42&lt;0, 2, TRUE, 0)</f>
        <v>#NAME?</v>
      </c>
      <c r="AF42" s="4">
        <v>184.0</v>
      </c>
      <c r="AG42" s="4" t="str">
        <f t="array" ref="AG42">_xludf.IFS(AF42&gt;100, 1, AF42&lt;70, 2, TRUE, 0)</f>
        <v>#NAME?</v>
      </c>
      <c r="AH42" s="4">
        <v>61.7</v>
      </c>
      <c r="AI42" s="4" t="str">
        <f t="array" ref="AI42">_xludf.IFS(AH42&gt;20, 1, AH42&lt;8, 2, TRUE, 0)</f>
        <v>#NAME?</v>
      </c>
      <c r="AJ42" s="4">
        <v>8.5</v>
      </c>
      <c r="AK42" s="4" t="str">
        <f t="array" ref="AK42">_xludf.IFS(AJ42&gt;1.3, 1, AJ42&lt;0.7, 2, TRUE, 0)</f>
        <v>#NAME?</v>
      </c>
      <c r="AL42" s="4">
        <v>24.0</v>
      </c>
      <c r="AM42" s="4" t="str">
        <f t="array" ref="AM42">_xludf.IFS(AL42&gt;39, 1, AL42&lt;13, 2, TRUE, 0)</f>
        <v>#NAME?</v>
      </c>
      <c r="AN42" s="4">
        <v>13.0</v>
      </c>
      <c r="AO42" s="4" t="str">
        <f t="array" ref="AO42">_xludf.IFS(AN42&gt;52, 1, AN42&lt;7, 2, TRUE, 0)</f>
        <v>#NAME?</v>
      </c>
      <c r="AP42" s="4">
        <v>5.2</v>
      </c>
      <c r="AQ42" s="4" t="str">
        <f t="array" ref="AQ42">_xludf.IFS(AP42&gt;7.6, 1, AP42&lt;4.4, 2, TRUE, 0)</f>
        <v>#NAME?</v>
      </c>
      <c r="AR42" s="4">
        <v>128.0</v>
      </c>
      <c r="AS42" s="4" t="str">
        <f t="array" ref="AS42">_xludf.IFS(AR42&gt;200, 1, AR42&lt;0, 2, TRUE, 0)</f>
        <v>#NAME?</v>
      </c>
      <c r="AT42" s="4">
        <v>91.0</v>
      </c>
      <c r="AU42" s="4" t="str">
        <f t="array" ref="AU42">_xludf.IFS(AT42&gt;150, 1, AT42&lt;0, 2, TRUE, 0)</f>
        <v>#NAME?</v>
      </c>
      <c r="AV42" s="4">
        <v>9.1</v>
      </c>
      <c r="AW42" s="4" t="str">
        <f t="array" ref="AW42">_xludf.IFS(AV42&gt;10.2, 1, AV42&lt;8.8, 2, TRUE, 0)</f>
        <v>#NAME?</v>
      </c>
      <c r="AX42" s="4">
        <v>3.8</v>
      </c>
      <c r="AY42" s="4" t="str">
        <f t="array" ref="AY42">_xludf.IFS(AX42&gt;5.1, 1, AX42&lt;2.4, 2, TRUE, 0)</f>
        <v>#NAME?</v>
      </c>
      <c r="AZ42" s="4">
        <v>131.0</v>
      </c>
      <c r="BA42" s="4" t="str">
        <f t="array" ref="BA42">_xludf.IFS(AZ42&gt;146, 1, AZ42&lt;136, 2, TRUE, 0)</f>
        <v>#NAME?</v>
      </c>
      <c r="BB42" s="4">
        <v>6.0</v>
      </c>
      <c r="BC42" s="4" t="str">
        <f t="array" ref="BC42">_xludf.IFS(BB42&gt;5.1, 1, BB42&lt;3.5, 2, TRUE, 0)</f>
        <v>#NAME?</v>
      </c>
      <c r="BD42" s="4">
        <v>6.6</v>
      </c>
      <c r="BE42" s="4" t="str">
        <f t="array" ref="BE42">_xludf.IFS(BD42&gt;8.7, 1, BD42&lt;6.6, 2, TRUE, 0)</f>
        <v>#NAME?</v>
      </c>
      <c r="BF42" s="4">
        <v>4.1</v>
      </c>
      <c r="BG42" s="4" t="str">
        <f t="array" ref="BG42">_xludf.IFS(BF42&gt;5.2, 1, BF42&lt;3.5, 2, TRUE, 0)</f>
        <v>#NAME?</v>
      </c>
      <c r="BH42" s="4">
        <v>2.5</v>
      </c>
      <c r="BI42" s="4" t="str">
        <f t="array" ref="BI42">_xludf.IFS(BH42&gt;3.5, 1, BH42&lt;1.5, 2, TRUE, 0)</f>
        <v>#NAME?</v>
      </c>
      <c r="BJ42" s="4">
        <v>83.0</v>
      </c>
      <c r="BK42" s="4" t="str">
        <f t="array" ref="BK42">_xludf.IFS(BJ42&gt;129, 1, BJ42&lt;40, 2, TRUE, 0)</f>
        <v>#NAME?</v>
      </c>
      <c r="BL42" s="4">
        <v>145.0</v>
      </c>
      <c r="BM42" s="4" t="str">
        <f t="array" ref="BM42">_xludf.IFS(BL42&gt;158, 1, BL42&lt;37, 2, TRUE, 0)</f>
        <v>#NAME?</v>
      </c>
      <c r="BN42" s="4">
        <v>59.0</v>
      </c>
      <c r="BO42" s="4" t="str">
        <f t="array" ref="BO42">_xludf.IFS(BN42&gt;392, 1, BN42&lt;135, 2, TRUE, 0)</f>
        <v>#NAME?</v>
      </c>
      <c r="BP42" s="4">
        <v>204.0</v>
      </c>
      <c r="BQ42" s="4" t="str">
        <f t="array" ref="BQ42">_xludf.IFS(BP42&gt;400, 1, BP42&lt;250, 2, TRUE, 0)</f>
        <v>#NAME?</v>
      </c>
      <c r="BR42" s="4">
        <v>382.0</v>
      </c>
      <c r="BS42" s="4" t="str">
        <f t="array" ref="BS42">_xludf.IFS(BR42&gt;400, 1, BR42&lt;30, 2, TRUE, 0)</f>
        <v>#NAME?</v>
      </c>
      <c r="BT42" s="4">
        <v>0.35</v>
      </c>
      <c r="BV42" s="4" t="s">
        <v>90</v>
      </c>
      <c r="BW42" s="4">
        <v>6.7</v>
      </c>
      <c r="BX42" s="4" t="s">
        <v>17</v>
      </c>
    </row>
    <row r="43" ht="15.75" customHeight="1">
      <c r="A43" s="4">
        <v>22678.0</v>
      </c>
      <c r="B43" s="4" t="s">
        <v>11</v>
      </c>
      <c r="C43" s="4">
        <v>77.0</v>
      </c>
      <c r="D43" s="4">
        <v>5.75</v>
      </c>
      <c r="E43" s="4" t="str">
        <f t="array" ref="E43">_xludf.IFS(D43&gt;10, 1, D43&lt;4, 2, TRUE, 0)</f>
        <v>#NAME?</v>
      </c>
      <c r="F43" s="4">
        <v>3.87</v>
      </c>
      <c r="G43" s="4" t="str">
        <f t="array" ref="G43">_xludf.IFS(F43&gt;6.2, 1, F43&lt;3.7, 2, TRUE, 0)</f>
        <v>#NAME?</v>
      </c>
      <c r="H43" s="4">
        <v>12.7</v>
      </c>
      <c r="I43" s="4" t="str">
        <f t="array" ref="I43">_xludf.IFS(H43&gt;18, 1, H43&lt;13, 2, TRUE, 0)</f>
        <v>#NAME?</v>
      </c>
      <c r="J43" s="4">
        <v>35.6</v>
      </c>
      <c r="K43" s="4" t="str">
        <f t="array" ref="K43">_xludf.IFS(J43&gt;55, 1, J43&lt;34, 2, TRUE, 0)</f>
        <v>#NAME?</v>
      </c>
      <c r="L43" s="4">
        <v>92.0</v>
      </c>
      <c r="M43" s="4" t="str">
        <f t="array" ref="M43">_xludf.IFS(L43&gt;100, 1, L43&lt;80, 2, TRUE, 0)</f>
        <v>#NAME?</v>
      </c>
      <c r="N43" s="4">
        <v>32.8</v>
      </c>
      <c r="O43" s="4" t="str">
        <f t="array" ref="O43">_xludf.IFS(N43&gt;32, 1, N43&lt;26, 2, TRUE, 0)</f>
        <v>#NAME?</v>
      </c>
      <c r="P43" s="4">
        <v>35.7</v>
      </c>
      <c r="Q43" s="4" t="str">
        <f t="array" ref="Q43">_xludf.IFS(P43&gt;37, 1, P43&lt;31, 2, TRUE, 0)</f>
        <v>#NAME?</v>
      </c>
      <c r="R43" s="4">
        <v>127.0</v>
      </c>
      <c r="S43" s="4" t="str">
        <f t="array" ref="S43">_xludf.IFS(R43&gt;400, 1, R43&lt;138, 2, TRUE, 0)</f>
        <v>#NAME?</v>
      </c>
      <c r="T43" s="4">
        <v>13.1</v>
      </c>
      <c r="U43" s="4" t="str">
        <f t="array" ref="U43">_xludf.IFS(T43&gt;15, 1, T43&lt;11, 2, TRUE, 0)</f>
        <v>#NAME?</v>
      </c>
      <c r="V43" s="4">
        <v>76.3</v>
      </c>
      <c r="W43" s="4" t="str">
        <f t="array" ref="W43">_xludf.IFS(V43&gt;78, 1, V43&lt;45, 2, TRUE, 0)</f>
        <v>#NAME?</v>
      </c>
      <c r="X43" s="4">
        <v>13.6</v>
      </c>
      <c r="Y43" s="4" t="str">
        <f t="array" ref="Y43">_xludf.IFS(X43&gt;45, 1, X43&lt;23, 2, TRUE, 0)</f>
        <v>#NAME?</v>
      </c>
      <c r="Z43" s="4">
        <v>8.2</v>
      </c>
      <c r="AA43" s="4" t="str">
        <f t="array" ref="AA43">_xludf.IFS(Z43&gt;10, 1, Z43&lt;2, 2, TRUE, 0)</f>
        <v>#NAME?</v>
      </c>
      <c r="AB43" s="4">
        <v>1.6</v>
      </c>
      <c r="AC43" s="4" t="str">
        <f t="array" ref="AC43">_xludf.IFS(AB43&gt;6, 1, AB43&lt;0, 2, TRUE, 0)</f>
        <v>#NAME?</v>
      </c>
      <c r="AD43" s="4">
        <v>0.3</v>
      </c>
      <c r="AE43" s="4" t="str">
        <f t="array" ref="AE43">_xludf.IFS(AD43&gt;2, 1, AD43&lt;0, 2, TRUE, 0)</f>
        <v>#NAME?</v>
      </c>
      <c r="AF43" s="4">
        <v>77.0</v>
      </c>
      <c r="AG43" s="4" t="str">
        <f t="array" ref="AG43">_xludf.IFS(AF43&gt;100, 1, AF43&lt;70, 2, TRUE, 0)</f>
        <v>#NAME?</v>
      </c>
      <c r="AH43" s="4">
        <v>92.6</v>
      </c>
      <c r="AI43" s="4" t="str">
        <f t="array" ref="AI43">_xludf.IFS(AH43&gt;20, 1, AH43&lt;8, 2, TRUE, 0)</f>
        <v>#NAME?</v>
      </c>
      <c r="AJ43" s="4">
        <v>10.0</v>
      </c>
      <c r="AK43" s="4" t="str">
        <f t="array" ref="AK43">_xludf.IFS(AJ43&gt;1.3, 1, AJ43&lt;0.7, 2, TRUE, 0)</f>
        <v>#NAME?</v>
      </c>
      <c r="AL43" s="4">
        <v>18.0</v>
      </c>
      <c r="AM43" s="4" t="str">
        <f t="array" ref="AM43">_xludf.IFS(AL43&gt;39, 1, AL43&lt;13, 2, TRUE, 0)</f>
        <v>#NAME?</v>
      </c>
      <c r="AN43" s="4">
        <v>12.0</v>
      </c>
      <c r="AO43" s="4" t="str">
        <f t="array" ref="AO43">_xludf.IFS(AN43&gt;52, 1, AN43&lt;7, 2, TRUE, 0)</f>
        <v>#NAME?</v>
      </c>
      <c r="AP43" s="4">
        <v>6.4</v>
      </c>
      <c r="AQ43" s="4" t="str">
        <f t="array" ref="AQ43">_xludf.IFS(AP43&gt;7.6, 1, AP43&lt;4.4, 2, TRUE, 0)</f>
        <v>#NAME?</v>
      </c>
      <c r="AR43" s="4">
        <v>125.0</v>
      </c>
      <c r="AS43" s="4" t="str">
        <f t="array" ref="AS43">_xludf.IFS(AR43&gt;200, 1, AR43&lt;0, 2, TRUE, 0)</f>
        <v>#NAME?</v>
      </c>
      <c r="AT43" s="4">
        <v>55.0</v>
      </c>
      <c r="AU43" s="4" t="str">
        <f t="array" ref="AU43">_xludf.IFS(AT43&gt;150, 1, AT43&lt;0, 2, TRUE, 0)</f>
        <v>#NAME?</v>
      </c>
      <c r="AV43" s="4">
        <v>9.3</v>
      </c>
      <c r="AW43" s="4" t="str">
        <f t="array" ref="AW43">_xludf.IFS(AV43&gt;10.2, 1, AV43&lt;8.8, 2, TRUE, 0)</f>
        <v>#NAME?</v>
      </c>
      <c r="AX43" s="4">
        <v>6.1</v>
      </c>
      <c r="AY43" s="4" t="str">
        <f t="array" ref="AY43">_xludf.IFS(AX43&gt;5.1, 1, AX43&lt;2.4, 2, TRUE, 0)</f>
        <v>#NAME?</v>
      </c>
      <c r="AZ43" s="4">
        <v>130.0</v>
      </c>
      <c r="BA43" s="4" t="str">
        <f t="array" ref="BA43">_xludf.IFS(AZ43&gt;146, 1, AZ43&lt;136, 2, TRUE, 0)</f>
        <v>#NAME?</v>
      </c>
      <c r="BB43" s="4">
        <v>5.9</v>
      </c>
      <c r="BC43" s="4" t="str">
        <f t="array" ref="BC43">_xludf.IFS(BB43&gt;5.1, 1, BB43&lt;3.5, 2, TRUE, 0)</f>
        <v>#NAME?</v>
      </c>
      <c r="BD43" s="4">
        <v>6.8</v>
      </c>
      <c r="BE43" s="4" t="str">
        <f t="array" ref="BE43">_xludf.IFS(BD43&gt;8.7, 1, BD43&lt;6.6, 2, TRUE, 0)</f>
        <v>#NAME?</v>
      </c>
      <c r="BF43" s="4">
        <v>4.2</v>
      </c>
      <c r="BG43" s="4" t="str">
        <f t="array" ref="BG43">_xludf.IFS(BF43&gt;5.2, 1, BF43&lt;3.5, 2, TRUE, 0)</f>
        <v>#NAME?</v>
      </c>
      <c r="BH43" s="4">
        <v>2.6</v>
      </c>
      <c r="BI43" s="4" t="str">
        <f t="array" ref="BI43">_xludf.IFS(BH43&gt;3.5, 1, BH43&lt;1.5, 2, TRUE, 0)</f>
        <v>#NAME?</v>
      </c>
      <c r="BJ43" s="4">
        <v>35.0</v>
      </c>
      <c r="BK43" s="4" t="str">
        <f t="array" ref="BK43">_xludf.IFS(BJ43&gt;129, 1, BJ43&lt;40, 2, TRUE, 0)</f>
        <v>#NAME?</v>
      </c>
      <c r="BL43" s="4">
        <v>80.0</v>
      </c>
      <c r="BM43" s="4" t="str">
        <f t="array" ref="BM43">_xludf.IFS(BL43&gt;158, 1, BL43&lt;37, 2, TRUE, 0)</f>
        <v>#NAME?</v>
      </c>
      <c r="BN43" s="4">
        <v>163.0</v>
      </c>
      <c r="BO43" s="4" t="str">
        <f t="array" ref="BO43">_xludf.IFS(BN43&gt;392, 1, BN43&lt;135, 2, TRUE, 0)</f>
        <v>#NAME?</v>
      </c>
      <c r="BP43" s="4">
        <v>243.0</v>
      </c>
      <c r="BQ43" s="4" t="str">
        <f t="array" ref="BQ43">_xludf.IFS(BP43&gt;400, 1, BP43&lt;250, 2, TRUE, 0)</f>
        <v>#NAME?</v>
      </c>
      <c r="BR43" s="4">
        <v>130.0</v>
      </c>
      <c r="BS43" s="4" t="str">
        <f t="array" ref="BS43">_xludf.IFS(BR43&gt;400, 1, BR43&lt;30, 2, TRUE, 0)</f>
        <v>#NAME?</v>
      </c>
      <c r="BT43" s="4">
        <v>0.4</v>
      </c>
      <c r="BV43" s="4" t="s">
        <v>90</v>
      </c>
      <c r="BW43" s="4" t="s">
        <v>17</v>
      </c>
      <c r="BX43" s="4" t="s">
        <v>17</v>
      </c>
    </row>
    <row r="44" ht="15.75" customHeight="1">
      <c r="A44" s="4">
        <v>78226.0</v>
      </c>
      <c r="B44" s="4" t="s">
        <v>11</v>
      </c>
      <c r="C44" s="4">
        <v>47.0</v>
      </c>
      <c r="D44" s="4">
        <v>5.1</v>
      </c>
      <c r="E44" s="4" t="str">
        <f t="array" ref="E44">_xludf.IFS(D44&gt;10, 1, D44&lt;4, 2, TRUE, 0)</f>
        <v>#NAME?</v>
      </c>
      <c r="F44" s="4">
        <v>3.67</v>
      </c>
      <c r="G44" s="4" t="str">
        <f t="array" ref="G44">_xludf.IFS(F44&gt;6.2, 1, F44&lt;3.7, 2, TRUE, 0)</f>
        <v>#NAME?</v>
      </c>
      <c r="H44" s="4">
        <v>11.6</v>
      </c>
      <c r="I44" s="4" t="str">
        <f t="array" ref="I44">_xludf.IFS(H44&gt;18, 1, H44&lt;13, 2, TRUE, 0)</f>
        <v>#NAME?</v>
      </c>
      <c r="J44" s="4">
        <v>34.1</v>
      </c>
      <c r="K44" s="4" t="str">
        <f t="array" ref="K44">_xludf.IFS(J44&gt;55, 1, J44&lt;34, 2, TRUE, 0)</f>
        <v>#NAME?</v>
      </c>
      <c r="L44" s="4">
        <v>92.9</v>
      </c>
      <c r="M44" s="4" t="str">
        <f t="array" ref="M44">_xludf.IFS(L44&gt;100, 1, L44&lt;80, 2, TRUE, 0)</f>
        <v>#NAME?</v>
      </c>
      <c r="N44" s="4">
        <v>31.6</v>
      </c>
      <c r="O44" s="4" t="str">
        <f t="array" ref="O44">_xludf.IFS(N44&gt;32, 1, N44&lt;26, 2, TRUE, 0)</f>
        <v>#NAME?</v>
      </c>
      <c r="P44" s="4">
        <v>34.0</v>
      </c>
      <c r="Q44" s="4" t="str">
        <f t="array" ref="Q44">_xludf.IFS(P44&gt;37, 1, P44&lt;31, 2, TRUE, 0)</f>
        <v>#NAME?</v>
      </c>
      <c r="R44" s="4">
        <v>170.0</v>
      </c>
      <c r="S44" s="4" t="str">
        <f t="array" ref="S44">_xludf.IFS(R44&gt;400, 1, R44&lt;138, 2, TRUE, 0)</f>
        <v>#NAME?</v>
      </c>
      <c r="T44" s="4">
        <v>12.9</v>
      </c>
      <c r="U44" s="4" t="str">
        <f t="array" ref="U44">_xludf.IFS(T44&gt;15, 1, T44&lt;11, 2, TRUE, 0)</f>
        <v>#NAME?</v>
      </c>
      <c r="V44" s="4">
        <v>58.6</v>
      </c>
      <c r="W44" s="4" t="str">
        <f t="array" ref="W44">_xludf.IFS(V44&gt;78, 1, V44&lt;45, 2, TRUE, 0)</f>
        <v>#NAME?</v>
      </c>
      <c r="X44" s="4">
        <v>30.2</v>
      </c>
      <c r="Y44" s="4" t="str">
        <f t="array" ref="Y44">_xludf.IFS(X44&gt;45, 1, X44&lt;23, 2, TRUE, 0)</f>
        <v>#NAME?</v>
      </c>
      <c r="Z44" s="4">
        <v>7.3</v>
      </c>
      <c r="AA44" s="4" t="str">
        <f t="array" ref="AA44">_xludf.IFS(Z44&gt;10, 1, Z44&lt;2, 2, TRUE, 0)</f>
        <v>#NAME?</v>
      </c>
      <c r="AB44" s="4">
        <v>3.5</v>
      </c>
      <c r="AC44" s="4" t="str">
        <f t="array" ref="AC44">_xludf.IFS(AB44&gt;6, 1, AB44&lt;0, 2, TRUE, 0)</f>
        <v>#NAME?</v>
      </c>
      <c r="AD44" s="4">
        <v>0.4</v>
      </c>
      <c r="AE44" s="4" t="str">
        <f t="array" ref="AE44">_xludf.IFS(AD44&gt;2, 1, AD44&lt;0, 2, TRUE, 0)</f>
        <v>#NAME?</v>
      </c>
      <c r="AF44" s="4">
        <v>100.0</v>
      </c>
      <c r="AG44" s="4" t="str">
        <f t="array" ref="AG44">_xludf.IFS(AF44&gt;100, 1, AF44&lt;70, 2, TRUE, 0)</f>
        <v>#NAME?</v>
      </c>
      <c r="AH44" s="4">
        <v>62.6</v>
      </c>
      <c r="AI44" s="4" t="str">
        <f t="array" ref="AI44">_xludf.IFS(AH44&gt;20, 1, AH44&lt;8, 2, TRUE, 0)</f>
        <v>#NAME?</v>
      </c>
      <c r="AJ44" s="4">
        <v>10.7</v>
      </c>
      <c r="AK44" s="4" t="str">
        <f t="array" ref="AK44">_xludf.IFS(AJ44&gt;1.3, 1, AJ44&lt;0.7, 2, TRUE, 0)</f>
        <v>#NAME?</v>
      </c>
      <c r="AL44" s="4">
        <v>19.0</v>
      </c>
      <c r="AM44" s="4" t="str">
        <f t="array" ref="AM44">_xludf.IFS(AL44&gt;39, 1, AL44&lt;13, 2, TRUE, 0)</f>
        <v>#NAME?</v>
      </c>
      <c r="AN44" s="4">
        <v>8.0</v>
      </c>
      <c r="AO44" s="4" t="str">
        <f t="array" ref="AO44">_xludf.IFS(AN44&gt;52, 1, AN44&lt;7, 2, TRUE, 0)</f>
        <v>#NAME?</v>
      </c>
      <c r="AP44" s="4">
        <v>7.5</v>
      </c>
      <c r="AQ44" s="4" t="str">
        <f t="array" ref="AQ44">_xludf.IFS(AP44&gt;7.6, 1, AP44&lt;4.4, 2, TRUE, 0)</f>
        <v>#NAME?</v>
      </c>
      <c r="AR44" s="4">
        <v>136.0</v>
      </c>
      <c r="AS44" s="4" t="str">
        <f t="array" ref="AS44">_xludf.IFS(AR44&gt;200, 1, AR44&lt;0, 2, TRUE, 0)</f>
        <v>#NAME?</v>
      </c>
      <c r="AT44" s="4">
        <v>41.0</v>
      </c>
      <c r="AU44" s="4" t="str">
        <f t="array" ref="AU44">_xludf.IFS(AT44&gt;150, 1, AT44&lt;0, 2, TRUE, 0)</f>
        <v>#NAME?</v>
      </c>
      <c r="AV44" s="4">
        <v>9.4</v>
      </c>
      <c r="AW44" s="4" t="str">
        <f t="array" ref="AW44">_xludf.IFS(AV44&gt;10.2, 1, AV44&lt;8.8, 2, TRUE, 0)</f>
        <v>#NAME?</v>
      </c>
      <c r="AX44" s="4">
        <v>3.8</v>
      </c>
      <c r="AY44" s="4" t="str">
        <f t="array" ref="AY44">_xludf.IFS(AX44&gt;5.1, 1, AX44&lt;2.4, 2, TRUE, 0)</f>
        <v>#NAME?</v>
      </c>
      <c r="AZ44" s="4">
        <v>138.0</v>
      </c>
      <c r="BA44" s="4" t="str">
        <f t="array" ref="BA44">_xludf.IFS(AZ44&gt;146, 1, AZ44&lt;136, 2, TRUE, 0)</f>
        <v>#NAME?</v>
      </c>
      <c r="BB44" s="4">
        <v>4.0</v>
      </c>
      <c r="BC44" s="4" t="str">
        <f t="array" ref="BC44">_xludf.IFS(BB44&gt;5.1, 1, BB44&lt;3.5, 2, TRUE, 0)</f>
        <v>#NAME?</v>
      </c>
      <c r="BD44" s="4">
        <v>6.6</v>
      </c>
      <c r="BE44" s="4" t="str">
        <f t="array" ref="BE44">_xludf.IFS(BD44&gt;8.7, 1, BD44&lt;6.6, 2, TRUE, 0)</f>
        <v>#NAME?</v>
      </c>
      <c r="BF44" s="4">
        <v>4.0</v>
      </c>
      <c r="BG44" s="4" t="str">
        <f t="array" ref="BG44">_xludf.IFS(BF44&gt;5.2, 1, BF44&lt;3.5, 2, TRUE, 0)</f>
        <v>#NAME?</v>
      </c>
      <c r="BH44" s="4">
        <v>2.6</v>
      </c>
      <c r="BI44" s="4" t="str">
        <f t="array" ref="BI44">_xludf.IFS(BH44&gt;3.5, 1, BH44&lt;1.5, 2, TRUE, 0)</f>
        <v>#NAME?</v>
      </c>
      <c r="BJ44" s="4">
        <v>51.0</v>
      </c>
      <c r="BK44" s="4" t="str">
        <f t="array" ref="BK44">_xludf.IFS(BJ44&gt;129, 1, BJ44&lt;40, 2, TRUE, 0)</f>
        <v>#NAME?</v>
      </c>
      <c r="BL44" s="4">
        <v>55.0</v>
      </c>
      <c r="BM44" s="4" t="str">
        <f t="array" ref="BM44">_xludf.IFS(BL44&gt;158, 1, BL44&lt;37, 2, TRUE, 0)</f>
        <v>#NAME?</v>
      </c>
      <c r="BN44" s="4">
        <v>162.0</v>
      </c>
      <c r="BO44" s="4" t="str">
        <f t="array" ref="BO44">_xludf.IFS(BN44&gt;392, 1, BN44&lt;135, 2, TRUE, 0)</f>
        <v>#NAME?</v>
      </c>
      <c r="BP44" s="4">
        <v>217.0</v>
      </c>
      <c r="BQ44" s="4" t="str">
        <f t="array" ref="BQ44">_xludf.IFS(BP44&gt;400, 1, BP44&lt;250, 2, TRUE, 0)</f>
        <v>#NAME?</v>
      </c>
      <c r="BR44" s="4">
        <v>211.0</v>
      </c>
      <c r="BS44" s="4" t="str">
        <f t="array" ref="BS44">_xludf.IFS(BR44&gt;400, 1, BR44&lt;30, 2, TRUE, 0)</f>
        <v>#NAME?</v>
      </c>
      <c r="BT44" s="4">
        <v>0.37</v>
      </c>
      <c r="BV44" s="4" t="s">
        <v>90</v>
      </c>
      <c r="BW44" s="4" t="s">
        <v>17</v>
      </c>
      <c r="BX44" s="4" t="s">
        <v>17</v>
      </c>
    </row>
    <row r="45" ht="15.75" customHeight="1">
      <c r="A45" s="4">
        <v>106332.0</v>
      </c>
      <c r="B45" s="4" t="s">
        <v>11</v>
      </c>
      <c r="C45" s="4">
        <v>83.0</v>
      </c>
      <c r="D45" s="4">
        <v>5.72</v>
      </c>
      <c r="E45" s="4" t="str">
        <f t="array" ref="E45">_xludf.IFS(D45&gt;10, 1, D45&lt;4, 2, TRUE, 0)</f>
        <v>#NAME?</v>
      </c>
      <c r="F45" s="4">
        <v>3.09</v>
      </c>
      <c r="G45" s="4" t="str">
        <f t="array" ref="G45">_xludf.IFS(F45&gt;6.2, 1, F45&lt;3.7, 2, TRUE, 0)</f>
        <v>#NAME?</v>
      </c>
      <c r="H45" s="4">
        <v>10.2</v>
      </c>
      <c r="I45" s="4" t="str">
        <f t="array" ref="I45">_xludf.IFS(H45&gt;18, 1, H45&lt;13, 2, TRUE, 0)</f>
        <v>#NAME?</v>
      </c>
      <c r="J45" s="4">
        <v>30.9</v>
      </c>
      <c r="K45" s="4" t="str">
        <f t="array" ref="K45">_xludf.IFS(J45&gt;55, 1, J45&lt;34, 2, TRUE, 0)</f>
        <v>#NAME?</v>
      </c>
      <c r="L45" s="4">
        <v>100.0</v>
      </c>
      <c r="M45" s="4" t="str">
        <f t="array" ref="M45">_xludf.IFS(L45&gt;100, 1, L45&lt;80, 2, TRUE, 0)</f>
        <v>#NAME?</v>
      </c>
      <c r="N45" s="4">
        <v>33.0</v>
      </c>
      <c r="O45" s="4" t="str">
        <f t="array" ref="O45">_xludf.IFS(N45&gt;32, 1, N45&lt;26, 2, TRUE, 0)</f>
        <v>#NAME?</v>
      </c>
      <c r="P45" s="4">
        <v>33.0</v>
      </c>
      <c r="Q45" s="4" t="str">
        <f t="array" ref="Q45">_xludf.IFS(P45&gt;37, 1, P45&lt;31, 2, TRUE, 0)</f>
        <v>#NAME?</v>
      </c>
      <c r="R45" s="4">
        <v>166.0</v>
      </c>
      <c r="S45" s="4" t="str">
        <f t="array" ref="S45">_xludf.IFS(R45&gt;400, 1, R45&lt;138, 2, TRUE, 0)</f>
        <v>#NAME?</v>
      </c>
      <c r="T45" s="4">
        <v>14.4</v>
      </c>
      <c r="U45" s="4" t="str">
        <f t="array" ref="U45">_xludf.IFS(T45&gt;15, 1, T45&lt;11, 2, TRUE, 0)</f>
        <v>#NAME?</v>
      </c>
      <c r="V45" s="4">
        <v>74.0</v>
      </c>
      <c r="W45" s="4" t="str">
        <f t="array" ref="W45">_xludf.IFS(V45&gt;78, 1, V45&lt;45, 2, TRUE, 0)</f>
        <v>#NAME?</v>
      </c>
      <c r="X45" s="4">
        <v>15.2</v>
      </c>
      <c r="Y45" s="4" t="str">
        <f t="array" ref="Y45">_xludf.IFS(X45&gt;45, 1, X45&lt;23, 2, TRUE, 0)</f>
        <v>#NAME?</v>
      </c>
      <c r="Z45" s="4">
        <v>7.3</v>
      </c>
      <c r="AA45" s="4" t="str">
        <f t="array" ref="AA45">_xludf.IFS(Z45&gt;10, 1, Z45&lt;2, 2, TRUE, 0)</f>
        <v>#NAME?</v>
      </c>
      <c r="AB45" s="4">
        <v>3.3</v>
      </c>
      <c r="AC45" s="4" t="str">
        <f t="array" ref="AC45">_xludf.IFS(AB45&gt;6, 1, AB45&lt;0, 2, TRUE, 0)</f>
        <v>#NAME?</v>
      </c>
      <c r="AD45" s="4">
        <v>0.2</v>
      </c>
      <c r="AE45" s="4" t="str">
        <f t="array" ref="AE45">_xludf.IFS(AD45&gt;2, 1, AD45&lt;0, 2, TRUE, 0)</f>
        <v>#NAME?</v>
      </c>
      <c r="AF45" s="4">
        <v>216.0</v>
      </c>
      <c r="AG45" s="4" t="str">
        <f t="array" ref="AG45">_xludf.IFS(AF45&gt;100, 1, AF45&lt;70, 2, TRUE, 0)</f>
        <v>#NAME?</v>
      </c>
      <c r="AH45" s="4">
        <v>84.7</v>
      </c>
      <c r="AI45" s="4" t="str">
        <f t="array" ref="AI45">_xludf.IFS(AH45&gt;20, 1, AH45&lt;8, 2, TRUE, 0)</f>
        <v>#NAME?</v>
      </c>
      <c r="AJ45" s="4">
        <v>9.9</v>
      </c>
      <c r="AK45" s="4" t="str">
        <f t="array" ref="AK45">_xludf.IFS(AJ45&gt;1.3, 1, AJ45&lt;0.7, 2, TRUE, 0)</f>
        <v>#NAME?</v>
      </c>
      <c r="AL45" s="4">
        <v>11.0</v>
      </c>
      <c r="AM45" s="4" t="str">
        <f t="array" ref="AM45">_xludf.IFS(AL45&gt;39, 1, AL45&lt;13, 2, TRUE, 0)</f>
        <v>#NAME?</v>
      </c>
      <c r="AN45" s="4">
        <v>12.0</v>
      </c>
      <c r="AO45" s="4" t="str">
        <f t="array" ref="AO45">_xludf.IFS(AN45&gt;52, 1, AN45&lt;7, 2, TRUE, 0)</f>
        <v>#NAME?</v>
      </c>
      <c r="AP45" s="4">
        <v>4.3</v>
      </c>
      <c r="AQ45" s="4" t="str">
        <f t="array" ref="AQ45">_xludf.IFS(AP45&gt;7.6, 1, AP45&lt;4.4, 2, TRUE, 0)</f>
        <v>#NAME?</v>
      </c>
      <c r="AR45" s="4">
        <v>100.0</v>
      </c>
      <c r="AS45" s="4" t="str">
        <f t="array" ref="AS45">_xludf.IFS(AR45&gt;200, 1, AR45&lt;0, 2, TRUE, 0)</f>
        <v>#NAME?</v>
      </c>
      <c r="AT45" s="4">
        <v>103.0</v>
      </c>
      <c r="AU45" s="4" t="str">
        <f t="array" ref="AU45">_xludf.IFS(AT45&gt;150, 1, AT45&lt;0, 2, TRUE, 0)</f>
        <v>#NAME?</v>
      </c>
      <c r="AV45" s="4">
        <v>9.1</v>
      </c>
      <c r="AW45" s="4" t="str">
        <f t="array" ref="AW45">_xludf.IFS(AV45&gt;10.2, 1, AV45&lt;8.8, 2, TRUE, 0)</f>
        <v>#NAME?</v>
      </c>
      <c r="AX45" s="4">
        <v>6.1</v>
      </c>
      <c r="AY45" s="4" t="str">
        <f t="array" ref="AY45">_xludf.IFS(AX45&gt;5.1, 1, AX45&lt;2.4, 2, TRUE, 0)</f>
        <v>#NAME?</v>
      </c>
      <c r="AZ45" s="4">
        <v>138.0</v>
      </c>
      <c r="BA45" s="4" t="str">
        <f t="array" ref="BA45">_xludf.IFS(AZ45&gt;146, 1, AZ45&lt;136, 2, TRUE, 0)</f>
        <v>#NAME?</v>
      </c>
      <c r="BB45" s="4">
        <v>4.6</v>
      </c>
      <c r="BC45" s="4" t="str">
        <f t="array" ref="BC45">_xludf.IFS(BB45&gt;5.1, 1, BB45&lt;3.5, 2, TRUE, 0)</f>
        <v>#NAME?</v>
      </c>
      <c r="BD45" s="4">
        <v>6.0</v>
      </c>
      <c r="BE45" s="4" t="str">
        <f t="array" ref="BE45">_xludf.IFS(BD45&gt;8.7, 1, BD45&lt;6.6, 2, TRUE, 0)</f>
        <v>#NAME?</v>
      </c>
      <c r="BF45" s="4">
        <v>3.7</v>
      </c>
      <c r="BG45" s="4" t="str">
        <f t="array" ref="BG45">_xludf.IFS(BF45&gt;5.2, 1, BF45&lt;3.5, 2, TRUE, 0)</f>
        <v>#NAME?</v>
      </c>
      <c r="BH45" s="4">
        <v>2.3</v>
      </c>
      <c r="BI45" s="4" t="str">
        <f t="array" ref="BI45">_xludf.IFS(BH45&gt;3.5, 1, BH45&lt;1.5, 2, TRUE, 0)</f>
        <v>#NAME?</v>
      </c>
      <c r="BJ45" s="4">
        <v>112.0</v>
      </c>
      <c r="BK45" s="4" t="str">
        <f t="array" ref="BK45">_xludf.IFS(BJ45&gt;129, 1, BJ45&lt;40, 2, TRUE, 0)</f>
        <v>#NAME?</v>
      </c>
      <c r="BL45" s="4">
        <v>59.0</v>
      </c>
      <c r="BM45" s="4" t="str">
        <f t="array" ref="BM45">_xludf.IFS(BL45&gt;158, 1, BL45&lt;37, 2, TRUE, 0)</f>
        <v>#NAME?</v>
      </c>
      <c r="BN45" s="4">
        <v>160.0</v>
      </c>
      <c r="BO45" s="4" t="str">
        <f t="array" ref="BO45">_xludf.IFS(BN45&gt;392, 1, BN45&lt;135, 2, TRUE, 0)</f>
        <v>#NAME?</v>
      </c>
      <c r="BP45" s="4">
        <v>219.0</v>
      </c>
      <c r="BQ45" s="4" t="str">
        <f t="array" ref="BQ45">_xludf.IFS(BP45&gt;400, 1, BP45&lt;250, 2, TRUE, 0)</f>
        <v>#NAME?</v>
      </c>
      <c r="BR45" s="4">
        <v>486.0</v>
      </c>
      <c r="BS45" s="4" t="str">
        <f t="array" ref="BS45">_xludf.IFS(BR45&gt;400, 1, BR45&lt;30, 2, TRUE, 0)</f>
        <v>#NAME?</v>
      </c>
      <c r="BT45" s="4">
        <v>0.34</v>
      </c>
      <c r="BV45" s="4" t="s">
        <v>90</v>
      </c>
      <c r="BW45" s="4">
        <v>6.1</v>
      </c>
      <c r="BX45" s="4" t="s">
        <v>17</v>
      </c>
    </row>
    <row r="46" ht="15.75" customHeight="1">
      <c r="A46" s="4">
        <v>106355.0</v>
      </c>
      <c r="B46" s="4" t="s">
        <v>21</v>
      </c>
      <c r="C46" s="4">
        <v>59.0</v>
      </c>
      <c r="D46" s="4">
        <v>5.13</v>
      </c>
      <c r="E46" s="4" t="str">
        <f t="array" ref="E46">_xludf.IFS(D46&gt;10, 1, D46&lt;4, 2, TRUE, 0)</f>
        <v>#NAME?</v>
      </c>
      <c r="F46" s="4">
        <v>3.3</v>
      </c>
      <c r="G46" s="4" t="str">
        <f t="array" ref="G46">_xludf.IFS(F46&gt;6.2, 1, F46&lt;3.7, 2, TRUE, 0)</f>
        <v>#NAME?</v>
      </c>
      <c r="H46" s="4">
        <v>10.5</v>
      </c>
      <c r="I46" s="4" t="str">
        <f t="array" ref="I46">_xludf.IFS(H46&gt;18, 1, H46&lt;13, 2, TRUE, 0)</f>
        <v>#NAME?</v>
      </c>
      <c r="J46" s="4">
        <v>32.0</v>
      </c>
      <c r="K46" s="4" t="str">
        <f t="array" ref="K46">_xludf.IFS(J46&gt;55, 1, J46&lt;34, 2, TRUE, 0)</f>
        <v>#NAME?</v>
      </c>
      <c r="L46" s="4">
        <v>97.0</v>
      </c>
      <c r="M46" s="4" t="str">
        <f t="array" ref="M46">_xludf.IFS(L46&gt;100, 1, L46&lt;80, 2, TRUE, 0)</f>
        <v>#NAME?</v>
      </c>
      <c r="N46" s="4">
        <v>31.8</v>
      </c>
      <c r="O46" s="4" t="str">
        <f t="array" ref="O46">_xludf.IFS(N46&gt;32, 1, N46&lt;26, 2, TRUE, 0)</f>
        <v>#NAME?</v>
      </c>
      <c r="P46" s="4">
        <v>32.8</v>
      </c>
      <c r="Q46" s="4" t="str">
        <f t="array" ref="Q46">_xludf.IFS(P46&gt;37, 1, P46&lt;31, 2, TRUE, 0)</f>
        <v>#NAME?</v>
      </c>
      <c r="R46" s="4">
        <v>184.0</v>
      </c>
      <c r="S46" s="4" t="str">
        <f t="array" ref="S46">_xludf.IFS(R46&gt;400, 1, R46&lt;138, 2, TRUE, 0)</f>
        <v>#NAME?</v>
      </c>
      <c r="T46" s="4">
        <v>13.8</v>
      </c>
      <c r="U46" s="4" t="str">
        <f t="array" ref="U46">_xludf.IFS(T46&gt;15, 1, T46&lt;11, 2, TRUE, 0)</f>
        <v>#NAME?</v>
      </c>
      <c r="V46" s="4">
        <v>73.7</v>
      </c>
      <c r="W46" s="4" t="str">
        <f t="array" ref="W46">_xludf.IFS(V46&gt;78, 1, V46&lt;45, 2, TRUE, 0)</f>
        <v>#NAME?</v>
      </c>
      <c r="X46" s="4">
        <v>16.6</v>
      </c>
      <c r="Y46" s="4" t="str">
        <f t="array" ref="Y46">_xludf.IFS(X46&gt;45, 1, X46&lt;23, 2, TRUE, 0)</f>
        <v>#NAME?</v>
      </c>
      <c r="Z46" s="4">
        <v>6.0</v>
      </c>
      <c r="AA46" s="4" t="str">
        <f t="array" ref="AA46">_xludf.IFS(Z46&gt;10, 1, Z46&lt;2, 2, TRUE, 0)</f>
        <v>#NAME?</v>
      </c>
      <c r="AB46" s="4">
        <v>2.9</v>
      </c>
      <c r="AC46" s="4" t="str">
        <f t="array" ref="AC46">_xludf.IFS(AB46&gt;6, 1, AB46&lt;0, 2, TRUE, 0)</f>
        <v>#NAME?</v>
      </c>
      <c r="AD46" s="4">
        <v>0.8</v>
      </c>
      <c r="AE46" s="4" t="str">
        <f t="array" ref="AE46">_xludf.IFS(AD46&gt;2, 1, AD46&lt;0, 2, TRUE, 0)</f>
        <v>#NAME?</v>
      </c>
      <c r="AF46" s="4">
        <v>103.0</v>
      </c>
      <c r="AG46" s="4" t="str">
        <f t="array" ref="AG46">_xludf.IFS(AF46&gt;100, 1, AF46&lt;70, 2, TRUE, 0)</f>
        <v>#NAME?</v>
      </c>
      <c r="AH46" s="4">
        <v>45.7</v>
      </c>
      <c r="AI46" s="4" t="str">
        <f t="array" ref="AI46">_xludf.IFS(AH46&gt;20, 1, AH46&lt;8, 2, TRUE, 0)</f>
        <v>#NAME?</v>
      </c>
      <c r="AJ46" s="4">
        <v>8.3</v>
      </c>
      <c r="AK46" s="4" t="str">
        <f t="array" ref="AK46">_xludf.IFS(AJ46&gt;1.3, 1, AJ46&lt;0.7, 2, TRUE, 0)</f>
        <v>#NAME?</v>
      </c>
      <c r="AL46" s="4">
        <v>18.0</v>
      </c>
      <c r="AM46" s="4" t="str">
        <f t="array" ref="AM46">_xludf.IFS(AL46&gt;39, 1, AL46&lt;13, 2, TRUE, 0)</f>
        <v>#NAME?</v>
      </c>
      <c r="AN46" s="4">
        <v>9.0</v>
      </c>
      <c r="AO46" s="4" t="str">
        <f t="array" ref="AO46">_xludf.IFS(AN46&gt;52, 1, AN46&lt;7, 2, TRUE, 0)</f>
        <v>#NAME?</v>
      </c>
      <c r="AP46" s="4">
        <v>4.9</v>
      </c>
      <c r="AQ46" s="4" t="str">
        <f t="array" ref="AQ46">_xludf.IFS(AP46&gt;7.6, 1, AP46&lt;4.4, 2, TRUE, 0)</f>
        <v>#NAME?</v>
      </c>
      <c r="AR46" s="4">
        <v>160.0</v>
      </c>
      <c r="AS46" s="4" t="str">
        <f t="array" ref="AS46">_xludf.IFS(AR46&gt;200, 1, AR46&lt;0, 2, TRUE, 0)</f>
        <v>#NAME?</v>
      </c>
      <c r="AT46" s="4">
        <v>115.0</v>
      </c>
      <c r="AU46" s="4" t="str">
        <f t="array" ref="AU46">_xludf.IFS(AT46&gt;150, 1, AT46&lt;0, 2, TRUE, 0)</f>
        <v>#NAME?</v>
      </c>
      <c r="AV46" s="4">
        <v>8.2</v>
      </c>
      <c r="AW46" s="4" t="str">
        <f t="array" ref="AW46">_xludf.IFS(AV46&gt;10.2, 1, AV46&lt;8.8, 2, TRUE, 0)</f>
        <v>#NAME?</v>
      </c>
      <c r="AX46" s="4">
        <v>3.7</v>
      </c>
      <c r="AY46" s="4" t="str">
        <f t="array" ref="AY46">_xludf.IFS(AX46&gt;5.1, 1, AX46&lt;2.4, 2, TRUE, 0)</f>
        <v>#NAME?</v>
      </c>
      <c r="AZ46" s="4">
        <v>137.0</v>
      </c>
      <c r="BA46" s="4" t="str">
        <f t="array" ref="BA46">_xludf.IFS(AZ46&gt;146, 1, AZ46&lt;136, 2, TRUE, 0)</f>
        <v>#NAME?</v>
      </c>
      <c r="BB46" s="4">
        <v>4.0</v>
      </c>
      <c r="BC46" s="4" t="str">
        <f t="array" ref="BC46">_xludf.IFS(BB46&gt;5.1, 1, BB46&lt;3.5, 2, TRUE, 0)</f>
        <v>#NAME?</v>
      </c>
      <c r="BD46" s="4">
        <v>6.5</v>
      </c>
      <c r="BE46" s="4" t="str">
        <f t="array" ref="BE46">_xludf.IFS(BD46&gt;8.7, 1, BD46&lt;6.6, 2, TRUE, 0)</f>
        <v>#NAME?</v>
      </c>
      <c r="BF46" s="4">
        <v>4.0</v>
      </c>
      <c r="BG46" s="4" t="str">
        <f t="array" ref="BG46">_xludf.IFS(BF46&gt;5.2, 1, BF46&lt;3.5, 2, TRUE, 0)</f>
        <v>#NAME?</v>
      </c>
      <c r="BH46" s="4">
        <v>2.5</v>
      </c>
      <c r="BI46" s="4" t="str">
        <f t="array" ref="BI46">_xludf.IFS(BH46&gt;3.5, 1, BH46&lt;1.5, 2, TRUE, 0)</f>
        <v>#NAME?</v>
      </c>
      <c r="BJ46" s="4">
        <v>87.0</v>
      </c>
      <c r="BK46" s="4" t="str">
        <f t="array" ref="BK46">_xludf.IFS(BJ46&gt;129, 1, BJ46&lt;40, 2, TRUE, 0)</f>
        <v>#NAME?</v>
      </c>
      <c r="BL46" s="4">
        <v>51.0</v>
      </c>
      <c r="BM46" s="4" t="str">
        <f t="array" ref="BM46">_xludf.IFS(BL46&gt;158, 1, BL46&lt;37, 2, TRUE, 0)</f>
        <v>#NAME?</v>
      </c>
      <c r="BN46" s="4">
        <v>157.0</v>
      </c>
      <c r="BO46" s="4" t="str">
        <f t="array" ref="BO46">_xludf.IFS(BN46&gt;392, 1, BN46&lt;135, 2, TRUE, 0)</f>
        <v>#NAME?</v>
      </c>
      <c r="BP46" s="4">
        <v>208.0</v>
      </c>
      <c r="BQ46" s="4" t="str">
        <f t="array" ref="BQ46">_xludf.IFS(BP46&gt;400, 1, BP46&lt;250, 2, TRUE, 0)</f>
        <v>#NAME?</v>
      </c>
      <c r="BR46" s="4">
        <v>360.0</v>
      </c>
      <c r="BS46" s="4" t="str">
        <f t="array" ref="BS46">_xludf.IFS(BR46&gt;400, 1, BR46&lt;30, 2, TRUE, 0)</f>
        <v>#NAME?</v>
      </c>
      <c r="BT46" s="4">
        <v>0.34</v>
      </c>
      <c r="BV46" s="4" t="s">
        <v>90</v>
      </c>
      <c r="BW46" s="4" t="s">
        <v>17</v>
      </c>
      <c r="BX46" s="4" t="s">
        <v>17</v>
      </c>
    </row>
    <row r="47" ht="15.75" customHeight="1">
      <c r="A47" s="4">
        <v>130642.0</v>
      </c>
      <c r="B47" s="4" t="s">
        <v>11</v>
      </c>
      <c r="C47" s="4">
        <v>54.0</v>
      </c>
      <c r="D47" s="4">
        <v>5.74</v>
      </c>
      <c r="E47" s="4" t="str">
        <f t="array" ref="E47">_xludf.IFS(D47&gt;10, 1, D47&lt;4, 2, TRUE, 0)</f>
        <v>#NAME?</v>
      </c>
      <c r="F47" s="4">
        <v>3.82</v>
      </c>
      <c r="G47" s="4" t="str">
        <f t="array" ref="G47">_xludf.IFS(F47&gt;6.2, 1, F47&lt;3.7, 2, TRUE, 0)</f>
        <v>#NAME?</v>
      </c>
      <c r="H47" s="4">
        <v>11.8</v>
      </c>
      <c r="I47" s="4" t="str">
        <f t="array" ref="I47">_xludf.IFS(H47&gt;18, 1, H47&lt;13, 2, TRUE, 0)</f>
        <v>#NAME?</v>
      </c>
      <c r="J47" s="4">
        <v>34.9</v>
      </c>
      <c r="K47" s="4" t="str">
        <f t="array" ref="K47">_xludf.IFS(J47&gt;55, 1, J47&lt;34, 2, TRUE, 0)</f>
        <v>#NAME?</v>
      </c>
      <c r="L47" s="4">
        <v>91.4</v>
      </c>
      <c r="M47" s="4" t="str">
        <f t="array" ref="M47">_xludf.IFS(L47&gt;100, 1, L47&lt;80, 2, TRUE, 0)</f>
        <v>#NAME?</v>
      </c>
      <c r="N47" s="4">
        <v>30.9</v>
      </c>
      <c r="O47" s="4" t="str">
        <f t="array" ref="O47">_xludf.IFS(N47&gt;32, 1, N47&lt;26, 2, TRUE, 0)</f>
        <v>#NAME?</v>
      </c>
      <c r="P47" s="4">
        <v>33.8</v>
      </c>
      <c r="Q47" s="4" t="str">
        <f t="array" ref="Q47">_xludf.IFS(P47&gt;37, 1, P47&lt;31, 2, TRUE, 0)</f>
        <v>#NAME?</v>
      </c>
      <c r="R47" s="4">
        <v>107.0</v>
      </c>
      <c r="S47" s="4" t="str">
        <f t="array" ref="S47">_xludf.IFS(R47&gt;400, 1, R47&lt;138, 2, TRUE, 0)</f>
        <v>#NAME?</v>
      </c>
      <c r="T47" s="4">
        <v>13.2</v>
      </c>
      <c r="U47" s="4" t="str">
        <f t="array" ref="U47">_xludf.IFS(T47&gt;15, 1, T47&lt;11, 2, TRUE, 0)</f>
        <v>#NAME?</v>
      </c>
      <c r="V47" s="4">
        <v>60.6</v>
      </c>
      <c r="W47" s="4" t="str">
        <f t="array" ref="W47">_xludf.IFS(V47&gt;78, 1, V47&lt;45, 2, TRUE, 0)</f>
        <v>#NAME?</v>
      </c>
      <c r="X47" s="4">
        <v>29.8</v>
      </c>
      <c r="Y47" s="4" t="str">
        <f t="array" ref="Y47">_xludf.IFS(X47&gt;45, 1, X47&lt;23, 2, TRUE, 0)</f>
        <v>#NAME?</v>
      </c>
      <c r="Z47" s="4">
        <v>6.3</v>
      </c>
      <c r="AA47" s="4" t="str">
        <f t="array" ref="AA47">_xludf.IFS(Z47&gt;10, 1, Z47&lt;2, 2, TRUE, 0)</f>
        <v>#NAME?</v>
      </c>
      <c r="AB47" s="4">
        <v>3.0</v>
      </c>
      <c r="AC47" s="4" t="str">
        <f t="array" ref="AC47">_xludf.IFS(AB47&gt;6, 1, AB47&lt;0, 2, TRUE, 0)</f>
        <v>#NAME?</v>
      </c>
      <c r="AD47" s="4">
        <v>0.3</v>
      </c>
      <c r="AE47" s="4" t="str">
        <f t="array" ref="AE47">_xludf.IFS(AD47&gt;2, 1, AD47&lt;0, 2, TRUE, 0)</f>
        <v>#NAME?</v>
      </c>
      <c r="AF47" s="4">
        <v>109.0</v>
      </c>
      <c r="AG47" s="4" t="str">
        <f t="array" ref="AG47">_xludf.IFS(AF47&gt;100, 1, AF47&lt;70, 2, TRUE, 0)</f>
        <v>#NAME?</v>
      </c>
      <c r="AH47" s="4">
        <v>107.9</v>
      </c>
      <c r="AI47" s="4" t="str">
        <f t="array" ref="AI47">_xludf.IFS(AH47&gt;20, 1, AH47&lt;8, 2, TRUE, 0)</f>
        <v>#NAME?</v>
      </c>
      <c r="AJ47" s="4">
        <v>13.5</v>
      </c>
      <c r="AK47" s="4" t="str">
        <f t="array" ref="AK47">_xludf.IFS(AJ47&gt;1.3, 1, AJ47&lt;0.7, 2, TRUE, 0)</f>
        <v>#NAME?</v>
      </c>
      <c r="AL47" s="4">
        <v>14.0</v>
      </c>
      <c r="AM47" s="4" t="str">
        <f t="array" ref="AM47">_xludf.IFS(AL47&gt;39, 1, AL47&lt;13, 2, TRUE, 0)</f>
        <v>#NAME?</v>
      </c>
      <c r="AN47" s="4">
        <v>18.0</v>
      </c>
      <c r="AO47" s="4" t="str">
        <f t="array" ref="AO47">_xludf.IFS(AN47&gt;52, 1, AN47&lt;7, 2, TRUE, 0)</f>
        <v>#NAME?</v>
      </c>
      <c r="AP47" s="4">
        <v>6.9</v>
      </c>
      <c r="AQ47" s="4" t="str">
        <f t="array" ref="AQ47">_xludf.IFS(AP47&gt;7.6, 1, AP47&lt;4.4, 2, TRUE, 0)</f>
        <v>#NAME?</v>
      </c>
      <c r="AR47" s="4">
        <v>150.0</v>
      </c>
      <c r="AS47" s="4" t="str">
        <f t="array" ref="AS47">_xludf.IFS(AR47&gt;200, 1, AR47&lt;0, 2, TRUE, 0)</f>
        <v>#NAME?</v>
      </c>
      <c r="AT47" s="4">
        <v>68.0</v>
      </c>
      <c r="AU47" s="4" t="str">
        <f t="array" ref="AU47">_xludf.IFS(AT47&gt;150, 1, AT47&lt;0, 2, TRUE, 0)</f>
        <v>#NAME?</v>
      </c>
      <c r="AV47" s="4">
        <v>10.6</v>
      </c>
      <c r="AW47" s="4" t="str">
        <f t="array" ref="AW47">_xludf.IFS(AV47&gt;10.2, 1, AV47&lt;8.8, 2, TRUE, 0)</f>
        <v>#NAME?</v>
      </c>
      <c r="AX47" s="4">
        <v>5.4</v>
      </c>
      <c r="AY47" s="4" t="str">
        <f t="array" ref="AY47">_xludf.IFS(AX47&gt;5.1, 1, AX47&lt;2.4, 2, TRUE, 0)</f>
        <v>#NAME?</v>
      </c>
      <c r="AZ47" s="4">
        <v>139.0</v>
      </c>
      <c r="BA47" s="4" t="str">
        <f t="array" ref="BA47">_xludf.IFS(AZ47&gt;146, 1, AZ47&lt;136, 2, TRUE, 0)</f>
        <v>#NAME?</v>
      </c>
      <c r="BB47" s="4">
        <v>5.3</v>
      </c>
      <c r="BC47" s="4" t="str">
        <f t="array" ref="BC47">_xludf.IFS(BB47&gt;5.1, 1, BB47&lt;3.5, 2, TRUE, 0)</f>
        <v>#NAME?</v>
      </c>
      <c r="BD47" s="4">
        <v>6.6</v>
      </c>
      <c r="BE47" s="4" t="str">
        <f t="array" ref="BE47">_xludf.IFS(BD47&gt;8.7, 1, BD47&lt;6.6, 2, TRUE, 0)</f>
        <v>#NAME?</v>
      </c>
      <c r="BF47" s="4">
        <v>4.5</v>
      </c>
      <c r="BG47" s="4" t="str">
        <f t="array" ref="BG47">_xludf.IFS(BF47&gt;5.2, 1, BF47&lt;3.5, 2, TRUE, 0)</f>
        <v>#NAME?</v>
      </c>
      <c r="BH47" s="4">
        <v>2.1</v>
      </c>
      <c r="BI47" s="4" t="str">
        <f t="array" ref="BI47">_xludf.IFS(BH47&gt;3.5, 1, BH47&lt;1.5, 2, TRUE, 0)</f>
        <v>#NAME?</v>
      </c>
      <c r="BJ47" s="4">
        <v>69.0</v>
      </c>
      <c r="BK47" s="4" t="str">
        <f t="array" ref="BK47">_xludf.IFS(BJ47&gt;129, 1, BJ47&lt;40, 2, TRUE, 0)</f>
        <v>#NAME?</v>
      </c>
      <c r="BL47" s="4">
        <v>142.0</v>
      </c>
      <c r="BM47" s="4" t="str">
        <f t="array" ref="BM47">_xludf.IFS(BL47&gt;158, 1, BL47&lt;37, 2, TRUE, 0)</f>
        <v>#NAME?</v>
      </c>
      <c r="BN47" s="4">
        <v>79.0</v>
      </c>
      <c r="BO47" s="4" t="str">
        <f t="array" ref="BO47">_xludf.IFS(BN47&gt;392, 1, BN47&lt;135, 2, TRUE, 0)</f>
        <v>#NAME?</v>
      </c>
      <c r="BP47" s="4">
        <v>221.0</v>
      </c>
      <c r="BQ47" s="4" t="str">
        <f t="array" ref="BQ47">_xludf.IFS(BP47&gt;400, 1, BP47&lt;250, 2, TRUE, 0)</f>
        <v>#NAME?</v>
      </c>
      <c r="BR47" s="4">
        <v>899.0</v>
      </c>
      <c r="BS47" s="4" t="str">
        <f t="array" ref="BS47">_xludf.IFS(BR47&gt;400, 1, BR47&lt;30, 2, TRUE, 0)</f>
        <v>#NAME?</v>
      </c>
      <c r="BT47" s="4">
        <v>1831.0</v>
      </c>
      <c r="BV47" s="4" t="s">
        <v>91</v>
      </c>
      <c r="BW47" s="4" t="s">
        <v>17</v>
      </c>
      <c r="BX47" s="4" t="s">
        <v>17</v>
      </c>
    </row>
    <row r="48" ht="15.75" customHeight="1">
      <c r="A48" s="4">
        <v>161436.0</v>
      </c>
      <c r="B48" s="4" t="s">
        <v>11</v>
      </c>
      <c r="C48" s="4">
        <v>63.0</v>
      </c>
      <c r="D48" s="4">
        <v>7.18</v>
      </c>
      <c r="E48" s="4" t="str">
        <f t="array" ref="E48">_xludf.IFS(D48&gt;10, 1, D48&lt;4, 2, TRUE, 0)</f>
        <v>#NAME?</v>
      </c>
      <c r="F48" s="4">
        <v>3.95</v>
      </c>
      <c r="G48" s="4" t="str">
        <f t="array" ref="G48">_xludf.IFS(F48&gt;6.2, 1, F48&lt;3.7, 2, TRUE, 0)</f>
        <v>#NAME?</v>
      </c>
      <c r="H48" s="4">
        <v>11.4</v>
      </c>
      <c r="I48" s="4" t="str">
        <f t="array" ref="I48">_xludf.IFS(H48&gt;18, 1, H48&lt;13, 2, TRUE, 0)</f>
        <v>#NAME?</v>
      </c>
      <c r="J48" s="4">
        <v>32.4</v>
      </c>
      <c r="K48" s="4" t="str">
        <f t="array" ref="K48">_xludf.IFS(J48&gt;55, 1, J48&lt;34, 2, TRUE, 0)</f>
        <v>#NAME?</v>
      </c>
      <c r="L48" s="4">
        <v>82.0</v>
      </c>
      <c r="M48" s="4" t="str">
        <f t="array" ref="M48">_xludf.IFS(L48&gt;100, 1, L48&lt;80, 2, TRUE, 0)</f>
        <v>#NAME?</v>
      </c>
      <c r="N48" s="4">
        <v>28.9</v>
      </c>
      <c r="O48" s="4" t="str">
        <f t="array" ref="O48">_xludf.IFS(N48&gt;32, 1, N48&lt;26, 2, TRUE, 0)</f>
        <v>#NAME?</v>
      </c>
      <c r="P48" s="4">
        <v>35.2</v>
      </c>
      <c r="Q48" s="4" t="str">
        <f t="array" ref="Q48">_xludf.IFS(P48&gt;37, 1, P48&lt;31, 2, TRUE, 0)</f>
        <v>#NAME?</v>
      </c>
      <c r="R48" s="4">
        <v>146.0</v>
      </c>
      <c r="S48" s="4" t="str">
        <f t="array" ref="S48">_xludf.IFS(R48&gt;400, 1, R48&lt;138, 2, TRUE, 0)</f>
        <v>#NAME?</v>
      </c>
      <c r="T48" s="4">
        <v>14.9</v>
      </c>
      <c r="U48" s="4" t="str">
        <f t="array" ref="U48">_xludf.IFS(T48&gt;15, 1, T48&lt;11, 2, TRUE, 0)</f>
        <v>#NAME?</v>
      </c>
      <c r="V48" s="4">
        <v>63.9</v>
      </c>
      <c r="W48" s="4" t="str">
        <f t="array" ref="W48">_xludf.IFS(V48&gt;78, 1, V48&lt;45, 2, TRUE, 0)</f>
        <v>#NAME?</v>
      </c>
      <c r="X48" s="4">
        <v>21.3</v>
      </c>
      <c r="Y48" s="4" t="str">
        <f t="array" ref="Y48">_xludf.IFS(X48&gt;45, 1, X48&lt;23, 2, TRUE, 0)</f>
        <v>#NAME?</v>
      </c>
      <c r="Z48" s="4">
        <v>8.8</v>
      </c>
      <c r="AA48" s="4" t="str">
        <f t="array" ref="AA48">_xludf.IFS(Z48&gt;10, 1, Z48&lt;2, 2, TRUE, 0)</f>
        <v>#NAME?</v>
      </c>
      <c r="AB48" s="4">
        <v>5.3</v>
      </c>
      <c r="AC48" s="4" t="str">
        <f t="array" ref="AC48">_xludf.IFS(AB48&gt;6, 1, AB48&lt;0, 2, TRUE, 0)</f>
        <v>#NAME?</v>
      </c>
      <c r="AD48" s="4">
        <v>0.7</v>
      </c>
      <c r="AE48" s="4" t="str">
        <f t="array" ref="AE48">_xludf.IFS(AD48&gt;2, 1, AD48&lt;0, 2, TRUE, 0)</f>
        <v>#NAME?</v>
      </c>
      <c r="AF48" s="4">
        <v>284.0</v>
      </c>
      <c r="AG48" s="4" t="str">
        <f t="array" ref="AG48">_xludf.IFS(AF48&gt;100, 1, AF48&lt;70, 2, TRUE, 0)</f>
        <v>#NAME?</v>
      </c>
      <c r="AH48" s="4">
        <v>91.9</v>
      </c>
      <c r="AI48" s="4" t="str">
        <f t="array" ref="AI48">_xludf.IFS(AH48&gt;20, 1, AH48&lt;8, 2, TRUE, 0)</f>
        <v>#NAME?</v>
      </c>
      <c r="AJ48" s="4">
        <v>10.6</v>
      </c>
      <c r="AK48" s="4" t="str">
        <f t="array" ref="AK48">_xludf.IFS(AJ48&gt;1.3, 1, AJ48&lt;0.7, 2, TRUE, 0)</f>
        <v>#NAME?</v>
      </c>
      <c r="AL48" s="4">
        <v>13.0</v>
      </c>
      <c r="AM48" s="4" t="str">
        <f t="array" ref="AM48">_xludf.IFS(AL48&gt;39, 1, AL48&lt;13, 2, TRUE, 0)</f>
        <v>#NAME?</v>
      </c>
      <c r="AN48" s="4">
        <v>10.0</v>
      </c>
      <c r="AO48" s="4" t="str">
        <f t="array" ref="AO48">_xludf.IFS(AN48&gt;52, 1, AN48&lt;7, 2, TRUE, 0)</f>
        <v>#NAME?</v>
      </c>
      <c r="AP48" s="4">
        <v>8.4</v>
      </c>
      <c r="AQ48" s="4" t="str">
        <f t="array" ref="AQ48">_xludf.IFS(AP48&gt;7.6, 1, AP48&lt;4.4, 2, TRUE, 0)</f>
        <v>#NAME?</v>
      </c>
      <c r="AR48" s="4">
        <v>134.0</v>
      </c>
      <c r="AS48" s="4" t="str">
        <f t="array" ref="AS48">_xludf.IFS(AR48&gt;200, 1, AR48&lt;0, 2, TRUE, 0)</f>
        <v>#NAME?</v>
      </c>
      <c r="AT48" s="4">
        <v>283.0</v>
      </c>
      <c r="AU48" s="4" t="str">
        <f t="array" ref="AU48">_xludf.IFS(AT48&gt;150, 1, AT48&lt;0, 2, TRUE, 0)</f>
        <v>#NAME?</v>
      </c>
      <c r="AV48" s="4">
        <v>9.2</v>
      </c>
      <c r="AW48" s="4" t="str">
        <f t="array" ref="AW48">_xludf.IFS(AV48&gt;10.2, 1, AV48&lt;8.8, 2, TRUE, 0)</f>
        <v>#NAME?</v>
      </c>
      <c r="AX48" s="4">
        <v>7.1</v>
      </c>
      <c r="AY48" s="4" t="str">
        <f t="array" ref="AY48">_xludf.IFS(AX48&gt;5.1, 1, AX48&lt;2.4, 2, TRUE, 0)</f>
        <v>#NAME?</v>
      </c>
      <c r="AZ48" s="4">
        <v>137.0</v>
      </c>
      <c r="BA48" s="4" t="str">
        <f t="array" ref="BA48">_xludf.IFS(AZ48&gt;146, 1, AZ48&lt;136, 2, TRUE, 0)</f>
        <v>#NAME?</v>
      </c>
      <c r="BB48" s="4">
        <v>4.5</v>
      </c>
      <c r="BC48" s="4" t="str">
        <f t="array" ref="BC48">_xludf.IFS(BB48&gt;5.1, 1, BB48&lt;3.5, 2, TRUE, 0)</f>
        <v>#NAME?</v>
      </c>
      <c r="BD48" s="4">
        <v>7.0</v>
      </c>
      <c r="BE48" s="4" t="str">
        <f t="array" ref="BE48">_xludf.IFS(BD48&gt;8.7, 1, BD48&lt;6.6, 2, TRUE, 0)</f>
        <v>#NAME?</v>
      </c>
      <c r="BF48" s="4">
        <v>4.4</v>
      </c>
      <c r="BG48" s="4" t="str">
        <f t="array" ref="BG48">_xludf.IFS(BF48&gt;5.2, 1, BF48&lt;3.5, 2, TRUE, 0)</f>
        <v>#NAME?</v>
      </c>
      <c r="BH48" s="4">
        <v>2.6</v>
      </c>
      <c r="BI48" s="4" t="str">
        <f t="array" ref="BI48">_xludf.IFS(BH48&gt;3.5, 1, BH48&lt;1.5, 2, TRUE, 0)</f>
        <v>#NAME?</v>
      </c>
      <c r="BJ48" s="4">
        <v>71.0</v>
      </c>
      <c r="BK48" s="4" t="str">
        <f t="array" ref="BK48">_xludf.IFS(BJ48&gt;129, 1, BJ48&lt;40, 2, TRUE, 0)</f>
        <v>#NAME?</v>
      </c>
      <c r="BL48" s="4">
        <v>70.0</v>
      </c>
      <c r="BM48" s="4" t="str">
        <f t="array" ref="BM48">_xludf.IFS(BL48&gt;158, 1, BL48&lt;37, 2, TRUE, 0)</f>
        <v>#NAME?</v>
      </c>
      <c r="BN48" s="4">
        <v>221.0</v>
      </c>
      <c r="BO48" s="4" t="str">
        <f t="array" ref="BO48">_xludf.IFS(BN48&gt;392, 1, BN48&lt;135, 2, TRUE, 0)</f>
        <v>#NAME?</v>
      </c>
      <c r="BP48" s="4">
        <v>291.0</v>
      </c>
      <c r="BQ48" s="4" t="str">
        <f t="array" ref="BQ48">_xludf.IFS(BP48&gt;400, 1, BP48&lt;250, 2, TRUE, 0)</f>
        <v>#NAME?</v>
      </c>
      <c r="BR48" s="4">
        <v>367.0</v>
      </c>
      <c r="BS48" s="4" t="str">
        <f t="array" ref="BS48">_xludf.IFS(BR48&gt;400, 1, BR48&lt;30, 2, TRUE, 0)</f>
        <v>#NAME?</v>
      </c>
      <c r="BT48" s="4">
        <v>0.34</v>
      </c>
      <c r="BV48" s="4" t="s">
        <v>90</v>
      </c>
      <c r="BW48" s="4" t="s">
        <v>17</v>
      </c>
      <c r="BX48" s="4" t="s">
        <v>17</v>
      </c>
    </row>
    <row r="49" ht="15.75" customHeight="1">
      <c r="A49" s="4">
        <v>165551.0</v>
      </c>
      <c r="B49" s="4" t="s">
        <v>21</v>
      </c>
      <c r="C49" s="4">
        <v>72.0</v>
      </c>
      <c r="D49" s="4">
        <v>9.05</v>
      </c>
      <c r="E49" s="4" t="str">
        <f t="array" ref="E49">_xludf.IFS(D49&gt;10, 1, D49&lt;4, 2, TRUE, 0)</f>
        <v>#NAME?</v>
      </c>
      <c r="F49" s="4">
        <v>3.9</v>
      </c>
      <c r="G49" s="4" t="str">
        <f t="array" ref="G49">_xludf.IFS(F49&gt;6.2, 1, F49&lt;3.7, 2, TRUE, 0)</f>
        <v>#NAME?</v>
      </c>
      <c r="H49" s="4">
        <v>12.0</v>
      </c>
      <c r="I49" s="4" t="str">
        <f t="array" ref="I49">_xludf.IFS(H49&gt;18, 1, H49&lt;13, 2, TRUE, 0)</f>
        <v>#NAME?</v>
      </c>
      <c r="J49" s="4">
        <v>35.4</v>
      </c>
      <c r="K49" s="4" t="str">
        <f t="array" ref="K49">_xludf.IFS(J49&gt;55, 1, J49&lt;34, 2, TRUE, 0)</f>
        <v>#NAME?</v>
      </c>
      <c r="L49" s="4">
        <v>90.8</v>
      </c>
      <c r="M49" s="4" t="str">
        <f t="array" ref="M49">_xludf.IFS(L49&gt;100, 1, L49&lt;80, 2, TRUE, 0)</f>
        <v>#NAME?</v>
      </c>
      <c r="N49" s="4">
        <v>30.8</v>
      </c>
      <c r="O49" s="4" t="str">
        <f t="array" ref="O49">_xludf.IFS(N49&gt;32, 1, N49&lt;26, 2, TRUE, 0)</f>
        <v>#NAME?</v>
      </c>
      <c r="P49" s="4">
        <v>33.9</v>
      </c>
      <c r="Q49" s="4" t="str">
        <f t="array" ref="Q49">_xludf.IFS(P49&gt;37, 1, P49&lt;31, 2, TRUE, 0)</f>
        <v>#NAME?</v>
      </c>
      <c r="R49" s="4">
        <v>207.0</v>
      </c>
      <c r="S49" s="4" t="str">
        <f t="array" ref="S49">_xludf.IFS(R49&gt;400, 1, R49&lt;138, 2, TRUE, 0)</f>
        <v>#NAME?</v>
      </c>
      <c r="T49" s="4">
        <v>14.6</v>
      </c>
      <c r="U49" s="4" t="str">
        <f t="array" ref="U49">_xludf.IFS(T49&gt;15, 1, T49&lt;11, 2, TRUE, 0)</f>
        <v>#NAME?</v>
      </c>
      <c r="V49" s="4">
        <v>68.5</v>
      </c>
      <c r="W49" s="4" t="str">
        <f t="array" ref="W49">_xludf.IFS(V49&gt;78, 1, V49&lt;45, 2, TRUE, 0)</f>
        <v>#NAME?</v>
      </c>
      <c r="X49" s="4">
        <v>18.9</v>
      </c>
      <c r="Y49" s="4" t="str">
        <f t="array" ref="Y49">_xludf.IFS(X49&gt;45, 1, X49&lt;23, 2, TRUE, 0)</f>
        <v>#NAME?</v>
      </c>
      <c r="Z49" s="4">
        <v>7.0</v>
      </c>
      <c r="AA49" s="4" t="str">
        <f t="array" ref="AA49">_xludf.IFS(Z49&gt;10, 1, Z49&lt;2, 2, TRUE, 0)</f>
        <v>#NAME?</v>
      </c>
      <c r="AB49" s="4">
        <v>4.8</v>
      </c>
      <c r="AC49" s="4" t="str">
        <f t="array" ref="AC49">_xludf.IFS(AB49&gt;6, 1, AB49&lt;0, 2, TRUE, 0)</f>
        <v>#NAME?</v>
      </c>
      <c r="AD49" s="4">
        <v>0.8</v>
      </c>
      <c r="AE49" s="4" t="str">
        <f t="array" ref="AE49">_xludf.IFS(AD49&gt;2, 1, AD49&lt;0, 2, TRUE, 0)</f>
        <v>#NAME?</v>
      </c>
      <c r="AF49" s="4">
        <v>104.0</v>
      </c>
      <c r="AG49" s="4" t="str">
        <f t="array" ref="AG49">_xludf.IFS(AF49&gt;100, 1, AF49&lt;70, 2, TRUE, 0)</f>
        <v>#NAME?</v>
      </c>
      <c r="AH49" s="4">
        <v>76.9</v>
      </c>
      <c r="AI49" s="4" t="str">
        <f t="array" ref="AI49">_xludf.IFS(AH49&gt;20, 1, AH49&lt;8, 2, TRUE, 0)</f>
        <v>#NAME?</v>
      </c>
      <c r="AJ49" s="4">
        <v>9.8</v>
      </c>
      <c r="AK49" s="4" t="str">
        <f t="array" ref="AK49">_xludf.IFS(AJ49&gt;1.3, 1, AJ49&lt;0.7, 2, TRUE, 0)</f>
        <v>#NAME?</v>
      </c>
      <c r="AL49" s="4">
        <v>16.0</v>
      </c>
      <c r="AM49" s="4" t="str">
        <f t="array" ref="AM49">_xludf.IFS(AL49&gt;39, 1, AL49&lt;13, 2, TRUE, 0)</f>
        <v>#NAME?</v>
      </c>
      <c r="AN49" s="4">
        <v>17.0</v>
      </c>
      <c r="AO49" s="4" t="str">
        <f t="array" ref="AO49">_xludf.IFS(AN49&gt;52, 1, AN49&lt;7, 2, TRUE, 0)</f>
        <v>#NAME?</v>
      </c>
      <c r="AP49" s="4">
        <v>5.4</v>
      </c>
      <c r="AQ49" s="4" t="str">
        <f t="array" ref="AQ49">_xludf.IFS(AP49&gt;7.6, 1, AP49&lt;4.4, 2, TRUE, 0)</f>
        <v>#NAME?</v>
      </c>
      <c r="AR49" s="4">
        <v>149.0</v>
      </c>
      <c r="AS49" s="4" t="str">
        <f t="array" ref="AS49">_xludf.IFS(AR49&gt;200, 1, AR49&lt;0, 2, TRUE, 0)</f>
        <v>#NAME?</v>
      </c>
      <c r="AT49" s="4">
        <v>123.0</v>
      </c>
      <c r="AU49" s="4" t="str">
        <f t="array" ref="AU49">_xludf.IFS(AT49&gt;150, 1, AT49&lt;0, 2, TRUE, 0)</f>
        <v>#NAME?</v>
      </c>
      <c r="AV49" s="4">
        <v>9.8</v>
      </c>
      <c r="AW49" s="4" t="str">
        <f t="array" ref="AW49">_xludf.IFS(AV49&gt;10.2, 1, AV49&lt;8.8, 2, TRUE, 0)</f>
        <v>#NAME?</v>
      </c>
      <c r="AX49" s="4">
        <v>5.2</v>
      </c>
      <c r="AY49" s="4" t="str">
        <f t="array" ref="AY49">_xludf.IFS(AX49&gt;5.1, 1, AX49&lt;2.4, 2, TRUE, 0)</f>
        <v>#NAME?</v>
      </c>
      <c r="AZ49" s="4">
        <v>137.0</v>
      </c>
      <c r="BA49" s="4" t="str">
        <f t="array" ref="BA49">_xludf.IFS(AZ49&gt;146, 1, AZ49&lt;136, 2, TRUE, 0)</f>
        <v>#NAME?</v>
      </c>
      <c r="BB49" s="4">
        <v>5.0</v>
      </c>
      <c r="BC49" s="4" t="str">
        <f t="array" ref="BC49">_xludf.IFS(BB49&gt;5.1, 1, BB49&lt;3.5, 2, TRUE, 0)</f>
        <v>#NAME?</v>
      </c>
      <c r="BD49" s="4">
        <v>6.6</v>
      </c>
      <c r="BE49" s="4" t="str">
        <f t="array" ref="BE49">_xludf.IFS(BD49&gt;8.7, 1, BD49&lt;6.6, 2, TRUE, 0)</f>
        <v>#NAME?</v>
      </c>
      <c r="BF49" s="4">
        <v>4.3</v>
      </c>
      <c r="BG49" s="4" t="str">
        <f t="array" ref="BG49">_xludf.IFS(BF49&gt;5.2, 1, BF49&lt;3.5, 2, TRUE, 0)</f>
        <v>#NAME?</v>
      </c>
      <c r="BH49" s="4">
        <v>2.3</v>
      </c>
      <c r="BI49" s="4" t="str">
        <f t="array" ref="BI49">_xludf.IFS(BH49&gt;3.5, 1, BH49&lt;1.5, 2, TRUE, 0)</f>
        <v>#NAME?</v>
      </c>
      <c r="BJ49" s="4">
        <v>70.0</v>
      </c>
      <c r="BK49" s="4" t="str">
        <f t="array" ref="BK49">_xludf.IFS(BJ49&gt;129, 1, BJ49&lt;40, 2, TRUE, 0)</f>
        <v>#NAME?</v>
      </c>
      <c r="BL49" s="4">
        <v>61.0</v>
      </c>
      <c r="BM49" s="4" t="str">
        <f t="array" ref="BM49">_xludf.IFS(BL49&gt;158, 1, BL49&lt;37, 2, TRUE, 0)</f>
        <v>#NAME?</v>
      </c>
      <c r="BN49" s="4">
        <v>159.0</v>
      </c>
      <c r="BO49" s="4" t="str">
        <f t="array" ref="BO49">_xludf.IFS(BN49&gt;392, 1, BN49&lt;135, 2, TRUE, 0)</f>
        <v>#NAME?</v>
      </c>
      <c r="BP49" s="4">
        <v>220.0</v>
      </c>
      <c r="BQ49" s="4" t="str">
        <f t="array" ref="BQ49">_xludf.IFS(BP49&gt;400, 1, BP49&lt;250, 2, TRUE, 0)</f>
        <v>#NAME?</v>
      </c>
      <c r="BR49" s="4">
        <v>446.0</v>
      </c>
      <c r="BS49" s="4" t="str">
        <f t="array" ref="BS49">_xludf.IFS(BR49&gt;400, 1, BR49&lt;30, 2, TRUE, 0)</f>
        <v>#NAME?</v>
      </c>
      <c r="BT49" s="4">
        <v>0.31</v>
      </c>
      <c r="BV49" s="4" t="s">
        <v>90</v>
      </c>
      <c r="BW49" s="4" t="s">
        <v>17</v>
      </c>
      <c r="BX49" s="4" t="s">
        <v>17</v>
      </c>
    </row>
    <row r="50" ht="15.75" customHeight="1">
      <c r="A50" s="4">
        <v>223535.0</v>
      </c>
      <c r="B50" s="4" t="s">
        <v>11</v>
      </c>
      <c r="C50" s="4">
        <v>62.0</v>
      </c>
      <c r="D50" s="4">
        <v>5.09</v>
      </c>
      <c r="E50" s="4" t="str">
        <f t="array" ref="E50">_xludf.IFS(D50&gt;10, 1, D50&lt;4, 2, TRUE, 0)</f>
        <v>#NAME?</v>
      </c>
      <c r="F50" s="4">
        <v>3.18</v>
      </c>
      <c r="G50" s="4" t="str">
        <f t="array" ref="G50">_xludf.IFS(F50&gt;6.2, 1, F50&lt;3.7, 2, TRUE, 0)</f>
        <v>#NAME?</v>
      </c>
      <c r="H50" s="4">
        <v>10.4</v>
      </c>
      <c r="I50" s="4" t="str">
        <f t="array" ref="I50">_xludf.IFS(H50&gt;18, 1, H50&lt;13, 2, TRUE, 0)</f>
        <v>#NAME?</v>
      </c>
      <c r="J50" s="4">
        <v>28.9</v>
      </c>
      <c r="K50" s="4" t="str">
        <f t="array" ref="K50">_xludf.IFS(J50&gt;55, 1, J50&lt;34, 2, TRUE, 0)</f>
        <v>#NAME?</v>
      </c>
      <c r="L50" s="4">
        <v>90.9</v>
      </c>
      <c r="M50" s="4" t="str">
        <f t="array" ref="M50">_xludf.IFS(L50&gt;100, 1, L50&lt;80, 2, TRUE, 0)</f>
        <v>#NAME?</v>
      </c>
      <c r="N50" s="4">
        <v>32.7</v>
      </c>
      <c r="O50" s="4" t="str">
        <f t="array" ref="O50">_xludf.IFS(N50&gt;32, 1, N50&lt;26, 2, TRUE, 0)</f>
        <v>#NAME?</v>
      </c>
      <c r="P50" s="4">
        <v>36.0</v>
      </c>
      <c r="Q50" s="4" t="str">
        <f t="array" ref="Q50">_xludf.IFS(P50&gt;37, 1, P50&lt;31, 2, TRUE, 0)</f>
        <v>#NAME?</v>
      </c>
      <c r="R50" s="4">
        <v>176.0</v>
      </c>
      <c r="S50" s="4" t="str">
        <f t="array" ref="S50">_xludf.IFS(R50&gt;400, 1, R50&lt;138, 2, TRUE, 0)</f>
        <v>#NAME?</v>
      </c>
      <c r="T50" s="4">
        <v>12.1</v>
      </c>
      <c r="U50" s="4" t="str">
        <f t="array" ref="U50">_xludf.IFS(T50&gt;15, 1, T50&lt;11, 2, TRUE, 0)</f>
        <v>#NAME?</v>
      </c>
      <c r="V50" s="4">
        <v>60.5</v>
      </c>
      <c r="W50" s="4" t="str">
        <f t="array" ref="W50">_xludf.IFS(V50&gt;78, 1, V50&lt;45, 2, TRUE, 0)</f>
        <v>#NAME?</v>
      </c>
      <c r="X50" s="4">
        <v>27.9</v>
      </c>
      <c r="Y50" s="4" t="str">
        <f t="array" ref="Y50">_xludf.IFS(X50&gt;45, 1, X50&lt;23, 2, TRUE, 0)</f>
        <v>#NAME?</v>
      </c>
      <c r="Z50" s="4">
        <v>7.9</v>
      </c>
      <c r="AA50" s="4" t="str">
        <f t="array" ref="AA50">_xludf.IFS(Z50&gt;10, 1, Z50&lt;2, 2, TRUE, 0)</f>
        <v>#NAME?</v>
      </c>
      <c r="AB50" s="4">
        <v>3.1</v>
      </c>
      <c r="AC50" s="4" t="str">
        <f t="array" ref="AC50">_xludf.IFS(AB50&gt;6, 1, AB50&lt;0, 2, TRUE, 0)</f>
        <v>#NAME?</v>
      </c>
      <c r="AD50" s="4">
        <v>0.6</v>
      </c>
      <c r="AE50" s="4" t="str">
        <f t="array" ref="AE50">_xludf.IFS(AD50&gt;2, 1, AD50&lt;0, 2, TRUE, 0)</f>
        <v>#NAME?</v>
      </c>
      <c r="AF50" s="4">
        <v>184.0</v>
      </c>
      <c r="AG50" s="4" t="str">
        <f t="array" ref="AG50">_xludf.IFS(AF50&gt;100, 1, AF50&lt;70, 2, TRUE, 0)</f>
        <v>#NAME?</v>
      </c>
      <c r="AH50" s="4">
        <v>91.7</v>
      </c>
      <c r="AI50" s="4" t="str">
        <f t="array" ref="AI50">_xludf.IFS(AH50&gt;20, 1, AH50&lt;8, 2, TRUE, 0)</f>
        <v>#NAME?</v>
      </c>
      <c r="AJ50" s="4">
        <v>10.4</v>
      </c>
      <c r="AK50" s="4" t="str">
        <f t="array" ref="AK50">_xludf.IFS(AJ50&gt;1.3, 1, AJ50&lt;0.7, 2, TRUE, 0)</f>
        <v>#NAME?</v>
      </c>
      <c r="AL50" s="4">
        <v>18.0</v>
      </c>
      <c r="AM50" s="4" t="str">
        <f t="array" ref="AM50">_xludf.IFS(AL50&gt;39, 1, AL50&lt;13, 2, TRUE, 0)</f>
        <v>#NAME?</v>
      </c>
      <c r="AN50" s="4">
        <v>25.0</v>
      </c>
      <c r="AO50" s="4" t="str">
        <f t="array" ref="AO50">_xludf.IFS(AN50&gt;52, 1, AN50&lt;7, 2, TRUE, 0)</f>
        <v>#NAME?</v>
      </c>
      <c r="AP50" s="4">
        <v>5.3</v>
      </c>
      <c r="AQ50" s="4" t="str">
        <f t="array" ref="AQ50">_xludf.IFS(AP50&gt;7.6, 1, AP50&lt;4.4, 2, TRUE, 0)</f>
        <v>#NAME?</v>
      </c>
      <c r="AR50" s="4">
        <v>106.0</v>
      </c>
      <c r="AS50" s="4" t="str">
        <f t="array" ref="AS50">_xludf.IFS(AR50&gt;200, 1, AR50&lt;0, 2, TRUE, 0)</f>
        <v>#NAME?</v>
      </c>
      <c r="AT50" s="4">
        <v>80.0</v>
      </c>
      <c r="AU50" s="4" t="str">
        <f t="array" ref="AU50">_xludf.IFS(AT50&gt;150, 1, AT50&lt;0, 2, TRUE, 0)</f>
        <v>#NAME?</v>
      </c>
      <c r="AV50" s="4">
        <v>9.3</v>
      </c>
      <c r="AW50" s="4" t="str">
        <f t="array" ref="AW50">_xludf.IFS(AV50&gt;10.2, 1, AV50&lt;8.8, 2, TRUE, 0)</f>
        <v>#NAME?</v>
      </c>
      <c r="AX50" s="4">
        <v>3.2</v>
      </c>
      <c r="AY50" s="4" t="str">
        <f t="array" ref="AY50">_xludf.IFS(AX50&gt;5.1, 1, AX50&lt;2.4, 2, TRUE, 0)</f>
        <v>#NAME?</v>
      </c>
      <c r="AZ50" s="4">
        <v>137.0</v>
      </c>
      <c r="BA50" s="4" t="str">
        <f t="array" ref="BA50">_xludf.IFS(AZ50&gt;146, 1, AZ50&lt;136, 2, TRUE, 0)</f>
        <v>#NAME?</v>
      </c>
      <c r="BB50" s="4">
        <v>4.4</v>
      </c>
      <c r="BC50" s="4" t="str">
        <f t="array" ref="BC50">_xludf.IFS(BB50&gt;5.1, 1, BB50&lt;3.5, 2, TRUE, 0)</f>
        <v>#NAME?</v>
      </c>
      <c r="BD50" s="4">
        <v>6.4</v>
      </c>
      <c r="BE50" s="4" t="str">
        <f t="array" ref="BE50">_xludf.IFS(BD50&gt;8.7, 1, BD50&lt;6.6, 2, TRUE, 0)</f>
        <v>#NAME?</v>
      </c>
      <c r="BF50" s="4">
        <v>4.0</v>
      </c>
      <c r="BG50" s="4" t="str">
        <f t="array" ref="BG50">_xludf.IFS(BF50&gt;5.2, 1, BF50&lt;3.5, 2, TRUE, 0)</f>
        <v>#NAME?</v>
      </c>
      <c r="BH50" s="4">
        <v>2.4</v>
      </c>
      <c r="BI50" s="4" t="str">
        <f t="array" ref="BI50">_xludf.IFS(BH50&gt;3.5, 1, BH50&lt;1.5, 2, TRUE, 0)</f>
        <v>#NAME?</v>
      </c>
      <c r="BJ50" s="4">
        <v>67.0</v>
      </c>
      <c r="BK50" s="4" t="str">
        <f t="array" ref="BK50">_xludf.IFS(BJ50&gt;129, 1, BJ50&lt;40, 2, TRUE, 0)</f>
        <v>#NAME?</v>
      </c>
      <c r="BL50" s="4">
        <v>92.0</v>
      </c>
      <c r="BM50" s="4" t="str">
        <f t="array" ref="BM50">_xludf.IFS(BL50&gt;158, 1, BL50&lt;37, 2, TRUE, 0)</f>
        <v>#NAME?</v>
      </c>
      <c r="BN50" s="4">
        <v>101.0</v>
      </c>
      <c r="BO50" s="4" t="str">
        <f t="array" ref="BO50">_xludf.IFS(BN50&gt;392, 1, BN50&lt;135, 2, TRUE, 0)</f>
        <v>#NAME?</v>
      </c>
      <c r="BP50" s="4">
        <v>193.0</v>
      </c>
      <c r="BQ50" s="4" t="str">
        <f t="array" ref="BQ50">_xludf.IFS(BP50&gt;400, 1, BP50&lt;250, 2, TRUE, 0)</f>
        <v>#NAME?</v>
      </c>
      <c r="BR50" s="4">
        <v>164.0</v>
      </c>
      <c r="BS50" s="4" t="str">
        <f t="array" ref="BS50">_xludf.IFS(BR50&gt;400, 1, BR50&lt;30, 2, TRUE, 0)</f>
        <v>#NAME?</v>
      </c>
      <c r="BT50" s="4">
        <v>0.38</v>
      </c>
      <c r="BV50" s="4" t="s">
        <v>90</v>
      </c>
      <c r="BW50" s="4">
        <v>5.7</v>
      </c>
      <c r="BX50" s="4" t="s">
        <v>17</v>
      </c>
    </row>
    <row r="51" ht="15.75" customHeight="1">
      <c r="A51" s="4">
        <v>268733.0</v>
      </c>
      <c r="B51" s="4" t="s">
        <v>11</v>
      </c>
      <c r="C51" s="4">
        <v>56.0</v>
      </c>
      <c r="D51" s="4">
        <v>7.56</v>
      </c>
      <c r="E51" s="4" t="str">
        <f t="array" ref="E51">_xludf.IFS(D51&gt;10, 1, D51&lt;4, 2, TRUE, 0)</f>
        <v>#NAME?</v>
      </c>
      <c r="F51" s="4">
        <v>3.63</v>
      </c>
      <c r="G51" s="4" t="str">
        <f t="array" ref="G51">_xludf.IFS(F51&gt;6.2, 1, F51&lt;3.7, 2, TRUE, 0)</f>
        <v>#NAME?</v>
      </c>
      <c r="H51" s="4">
        <v>11.4</v>
      </c>
      <c r="I51" s="4" t="str">
        <f t="array" ref="I51">_xludf.IFS(H51&gt;18, 1, H51&lt;13, 2, TRUE, 0)</f>
        <v>#NAME?</v>
      </c>
      <c r="J51" s="4">
        <v>32.7</v>
      </c>
      <c r="K51" s="4" t="str">
        <f t="array" ref="K51">_xludf.IFS(J51&gt;55, 1, J51&lt;34, 2, TRUE, 0)</f>
        <v>#NAME?</v>
      </c>
      <c r="L51" s="4">
        <v>90.1</v>
      </c>
      <c r="M51" s="4" t="str">
        <f t="array" ref="M51">_xludf.IFS(L51&gt;100, 1, L51&lt;80, 2, TRUE, 0)</f>
        <v>#NAME?</v>
      </c>
      <c r="N51" s="4">
        <v>31.4</v>
      </c>
      <c r="O51" s="4" t="str">
        <f t="array" ref="O51">_xludf.IFS(N51&gt;32, 1, N51&lt;26, 2, TRUE, 0)</f>
        <v>#NAME?</v>
      </c>
      <c r="P51" s="4">
        <v>34.9</v>
      </c>
      <c r="Q51" s="4" t="str">
        <f t="array" ref="Q51">_xludf.IFS(P51&gt;37, 1, P51&lt;31, 2, TRUE, 0)</f>
        <v>#NAME?</v>
      </c>
      <c r="R51" s="4">
        <v>255.0</v>
      </c>
      <c r="S51" s="4" t="str">
        <f t="array" ref="S51">_xludf.IFS(R51&gt;400, 1, R51&lt;138, 2, TRUE, 0)</f>
        <v>#NAME?</v>
      </c>
      <c r="T51" s="4">
        <v>14.7</v>
      </c>
      <c r="U51" s="4" t="str">
        <f t="array" ref="U51">_xludf.IFS(T51&gt;15, 1, T51&lt;11, 2, TRUE, 0)</f>
        <v>#NAME?</v>
      </c>
      <c r="V51" s="4">
        <v>72.9</v>
      </c>
      <c r="W51" s="4" t="str">
        <f t="array" ref="W51">_xludf.IFS(V51&gt;78, 1, V51&lt;45, 2, TRUE, 0)</f>
        <v>#NAME?</v>
      </c>
      <c r="X51" s="4">
        <v>10.2</v>
      </c>
      <c r="Y51" s="4" t="str">
        <f t="array" ref="Y51">_xludf.IFS(X51&gt;45, 1, X51&lt;23, 2, TRUE, 0)</f>
        <v>#NAME?</v>
      </c>
      <c r="Z51" s="4">
        <v>10.1</v>
      </c>
      <c r="AA51" s="4" t="str">
        <f t="array" ref="AA51">_xludf.IFS(Z51&gt;10, 1, Z51&lt;2, 2, TRUE, 0)</f>
        <v>#NAME?</v>
      </c>
      <c r="AB51" s="4">
        <v>5.7</v>
      </c>
      <c r="AC51" s="4" t="str">
        <f t="array" ref="AC51">_xludf.IFS(AB51&gt;6, 1, AB51&lt;0, 2, TRUE, 0)</f>
        <v>#NAME?</v>
      </c>
      <c r="AD51" s="4">
        <v>1.1</v>
      </c>
      <c r="AE51" s="4" t="str">
        <f t="array" ref="AE51">_xludf.IFS(AD51&gt;2, 1, AD51&lt;0, 2, TRUE, 0)</f>
        <v>#NAME?</v>
      </c>
      <c r="AF51" s="4">
        <v>176.0</v>
      </c>
      <c r="AG51" s="4" t="str">
        <f t="array" ref="AG51">_xludf.IFS(AF51&gt;100, 1, AF51&lt;70, 2, TRUE, 0)</f>
        <v>#NAME?</v>
      </c>
      <c r="AH51" s="4">
        <v>96.8</v>
      </c>
      <c r="AI51" s="4" t="str">
        <f t="array" ref="AI51">_xludf.IFS(AH51&gt;20, 1, AH51&lt;8, 2, TRUE, 0)</f>
        <v>#NAME?</v>
      </c>
      <c r="AJ51" s="4">
        <v>14.2</v>
      </c>
      <c r="AK51" s="4" t="str">
        <f t="array" ref="AK51">_xludf.IFS(AJ51&gt;1.3, 1, AJ51&lt;0.7, 2, TRUE, 0)</f>
        <v>#NAME?</v>
      </c>
      <c r="AL51" s="4">
        <v>19.0</v>
      </c>
      <c r="AM51" s="4" t="str">
        <f t="array" ref="AM51">_xludf.IFS(AL51&gt;39, 1, AL51&lt;13, 2, TRUE, 0)</f>
        <v>#NAME?</v>
      </c>
      <c r="AN51" s="4">
        <v>64.0</v>
      </c>
      <c r="AO51" s="4" t="str">
        <f t="array" ref="AO51">_xludf.IFS(AN51&gt;52, 1, AN51&lt;7, 2, TRUE, 0)</f>
        <v>#NAME?</v>
      </c>
      <c r="AP51" s="4">
        <v>8.4</v>
      </c>
      <c r="AQ51" s="4" t="str">
        <f t="array" ref="AQ51">_xludf.IFS(AP51&gt;7.6, 1, AP51&lt;4.4, 2, TRUE, 0)</f>
        <v>#NAME?</v>
      </c>
      <c r="AR51" s="4">
        <v>97.0</v>
      </c>
      <c r="AS51" s="4" t="str">
        <f t="array" ref="AS51">_xludf.IFS(AR51&gt;200, 1, AR51&lt;0, 2, TRUE, 0)</f>
        <v>#NAME?</v>
      </c>
      <c r="AT51" s="4">
        <v>97.0</v>
      </c>
      <c r="AU51" s="4" t="str">
        <f t="array" ref="AU51">_xludf.IFS(AT51&gt;150, 1, AT51&lt;0, 2, TRUE, 0)</f>
        <v>#NAME?</v>
      </c>
      <c r="AV51" s="4">
        <v>8.8</v>
      </c>
      <c r="AW51" s="4" t="str">
        <f t="array" ref="AW51">_xludf.IFS(AV51&gt;10.2, 1, AV51&lt;8.8, 2, TRUE, 0)</f>
        <v>#NAME?</v>
      </c>
      <c r="AX51" s="4">
        <v>6.7</v>
      </c>
      <c r="AY51" s="4" t="str">
        <f t="array" ref="AY51">_xludf.IFS(AX51&gt;5.1, 1, AX51&lt;2.4, 2, TRUE, 0)</f>
        <v>#NAME?</v>
      </c>
      <c r="AZ51" s="4">
        <v>142.0</v>
      </c>
      <c r="BA51" s="4" t="str">
        <f t="array" ref="BA51">_xludf.IFS(AZ51&gt;146, 1, AZ51&lt;136, 2, TRUE, 0)</f>
        <v>#NAME?</v>
      </c>
      <c r="BB51" s="4">
        <v>4.3</v>
      </c>
      <c r="BC51" s="4" t="str">
        <f t="array" ref="BC51">_xludf.IFS(BB51&gt;5.1, 1, BB51&lt;3.5, 2, TRUE, 0)</f>
        <v>#NAME?</v>
      </c>
      <c r="BD51" s="4">
        <v>5.7</v>
      </c>
      <c r="BE51" s="4" t="str">
        <f t="array" ref="BE51">_xludf.IFS(BD51&gt;8.7, 1, BD51&lt;6.6, 2, TRUE, 0)</f>
        <v>#NAME?</v>
      </c>
      <c r="BF51" s="4">
        <v>3.9</v>
      </c>
      <c r="BG51" s="4" t="str">
        <f t="array" ref="BG51">_xludf.IFS(BF51&gt;5.2, 1, BF51&lt;3.5, 2, TRUE, 0)</f>
        <v>#NAME?</v>
      </c>
      <c r="BH51" s="4">
        <v>1.8</v>
      </c>
      <c r="BI51" s="4" t="str">
        <f t="array" ref="BI51">_xludf.IFS(BH51&gt;3.5, 1, BH51&lt;1.5, 2, TRUE, 0)</f>
        <v>#NAME?</v>
      </c>
      <c r="BJ51" s="4">
        <v>49.0</v>
      </c>
      <c r="BK51" s="4" t="str">
        <f t="array" ref="BK51">_xludf.IFS(BJ51&gt;129, 1, BJ51&lt;40, 2, TRUE, 0)</f>
        <v>#NAME?</v>
      </c>
      <c r="BL51" s="4">
        <v>137.0</v>
      </c>
      <c r="BM51" s="4" t="str">
        <f t="array" ref="BM51">_xludf.IFS(BL51&gt;158, 1, BL51&lt;37, 2, TRUE, 0)</f>
        <v>#NAME?</v>
      </c>
      <c r="BN51" s="4">
        <v>130.0</v>
      </c>
      <c r="BO51" s="4" t="str">
        <f t="array" ref="BO51">_xludf.IFS(BN51&gt;392, 1, BN51&lt;135, 2, TRUE, 0)</f>
        <v>#NAME?</v>
      </c>
      <c r="BP51" s="4">
        <v>267.0</v>
      </c>
      <c r="BQ51" s="4" t="str">
        <f t="array" ref="BQ51">_xludf.IFS(BP51&gt;400, 1, BP51&lt;250, 2, TRUE, 0)</f>
        <v>#NAME?</v>
      </c>
      <c r="BR51" s="4">
        <v>169.0</v>
      </c>
      <c r="BS51" s="4" t="str">
        <f t="array" ref="BS51">_xludf.IFS(BR51&gt;400, 1, BR51&lt;30, 2, TRUE, 0)</f>
        <v>#NAME?</v>
      </c>
      <c r="BT51" s="4">
        <v>1342.0</v>
      </c>
      <c r="BV51" s="4" t="s">
        <v>91</v>
      </c>
      <c r="BW51" s="4">
        <v>5.6</v>
      </c>
      <c r="BX51" s="4" t="s">
        <v>17</v>
      </c>
    </row>
    <row r="52" ht="15.75" customHeight="1">
      <c r="A52" s="4">
        <v>278250.0</v>
      </c>
      <c r="B52" s="4" t="s">
        <v>11</v>
      </c>
      <c r="C52" s="4">
        <v>55.0</v>
      </c>
      <c r="D52" s="4">
        <v>8.95</v>
      </c>
      <c r="E52" s="4" t="str">
        <f t="array" ref="E52">_xludf.IFS(D52&gt;10, 1, D52&lt;4, 2, TRUE, 0)</f>
        <v>#NAME?</v>
      </c>
      <c r="F52" s="4">
        <v>3.92</v>
      </c>
      <c r="G52" s="4" t="str">
        <f t="array" ref="G52">_xludf.IFS(F52&gt;6.2, 1, F52&lt;3.7, 2, TRUE, 0)</f>
        <v>#NAME?</v>
      </c>
      <c r="H52" s="4">
        <v>11.6</v>
      </c>
      <c r="I52" s="4" t="str">
        <f t="array" ref="I52">_xludf.IFS(H52&gt;18, 1, H52&lt;13, 2, TRUE, 0)</f>
        <v>#NAME?</v>
      </c>
      <c r="J52" s="4">
        <v>34.2</v>
      </c>
      <c r="K52" s="4" t="str">
        <f t="array" ref="K52">_xludf.IFS(J52&gt;55, 1, J52&lt;34, 2, TRUE, 0)</f>
        <v>#NAME?</v>
      </c>
      <c r="L52" s="4">
        <v>87.2</v>
      </c>
      <c r="M52" s="4" t="str">
        <f t="array" ref="M52">_xludf.IFS(L52&gt;100, 1, L52&lt;80, 2, TRUE, 0)</f>
        <v>#NAME?</v>
      </c>
      <c r="N52" s="4">
        <v>29.6</v>
      </c>
      <c r="O52" s="4" t="str">
        <f t="array" ref="O52">_xludf.IFS(N52&gt;32, 1, N52&lt;26, 2, TRUE, 0)</f>
        <v>#NAME?</v>
      </c>
      <c r="P52" s="4">
        <v>33.9</v>
      </c>
      <c r="Q52" s="4" t="str">
        <f t="array" ref="Q52">_xludf.IFS(P52&gt;37, 1, P52&lt;31, 2, TRUE, 0)</f>
        <v>#NAME?</v>
      </c>
      <c r="R52" s="4">
        <v>209.0</v>
      </c>
      <c r="S52" s="4" t="str">
        <f t="array" ref="S52">_xludf.IFS(R52&gt;400, 1, R52&lt;138, 2, TRUE, 0)</f>
        <v>#NAME?</v>
      </c>
      <c r="T52" s="4">
        <v>12.7</v>
      </c>
      <c r="U52" s="4" t="str">
        <f t="array" ref="U52">_xludf.IFS(T52&gt;15, 1, T52&lt;11, 2, TRUE, 0)</f>
        <v>#NAME?</v>
      </c>
      <c r="V52" s="4">
        <v>77.1</v>
      </c>
      <c r="W52" s="4" t="str">
        <f t="array" ref="W52">_xludf.IFS(V52&gt;78, 1, V52&lt;45, 2, TRUE, 0)</f>
        <v>#NAME?</v>
      </c>
      <c r="X52" s="4">
        <v>10.7</v>
      </c>
      <c r="Y52" s="4" t="str">
        <f t="array" ref="Y52">_xludf.IFS(X52&gt;45, 1, X52&lt;23, 2, TRUE, 0)</f>
        <v>#NAME?</v>
      </c>
      <c r="Z52" s="4">
        <v>8.5</v>
      </c>
      <c r="AA52" s="4" t="str">
        <f t="array" ref="AA52">_xludf.IFS(Z52&gt;10, 1, Z52&lt;2, 2, TRUE, 0)</f>
        <v>#NAME?</v>
      </c>
      <c r="AB52" s="4">
        <v>3.4</v>
      </c>
      <c r="AC52" s="4" t="str">
        <f t="array" ref="AC52">_xludf.IFS(AB52&gt;6, 1, AB52&lt;0, 2, TRUE, 0)</f>
        <v>#NAME?</v>
      </c>
      <c r="AD52" s="4">
        <v>0.3</v>
      </c>
      <c r="AE52" s="4" t="str">
        <f t="array" ref="AE52">_xludf.IFS(AD52&gt;2, 1, AD52&lt;0, 2, TRUE, 0)</f>
        <v>#NAME?</v>
      </c>
      <c r="AF52" s="4">
        <v>110.0</v>
      </c>
      <c r="AG52" s="4" t="str">
        <f t="array" ref="AG52">_xludf.IFS(AF52&gt;100, 1, AF52&lt;70, 2, TRUE, 0)</f>
        <v>#NAME?</v>
      </c>
      <c r="AH52" s="4">
        <v>68.5</v>
      </c>
      <c r="AI52" s="4" t="str">
        <f t="array" ref="AI52">_xludf.IFS(AH52&gt;20, 1, AH52&lt;8, 2, TRUE, 0)</f>
        <v>#NAME?</v>
      </c>
      <c r="AJ52" s="4">
        <v>11.8</v>
      </c>
      <c r="AK52" s="4" t="str">
        <f t="array" ref="AK52">_xludf.IFS(AJ52&gt;1.3, 1, AJ52&lt;0.7, 2, TRUE, 0)</f>
        <v>#NAME?</v>
      </c>
      <c r="AL52" s="4">
        <v>13.0</v>
      </c>
      <c r="AM52" s="4" t="str">
        <f t="array" ref="AM52">_xludf.IFS(AL52&gt;39, 1, AL52&lt;13, 2, TRUE, 0)</f>
        <v>#NAME?</v>
      </c>
      <c r="AN52" s="4">
        <v>9.0</v>
      </c>
      <c r="AO52" s="4" t="str">
        <f t="array" ref="AO52">_xludf.IFS(AN52&gt;52, 1, AN52&lt;7, 2, TRUE, 0)</f>
        <v>#NAME?</v>
      </c>
      <c r="AP52" s="4">
        <v>5.8</v>
      </c>
      <c r="AQ52" s="4" t="str">
        <f t="array" ref="AQ52">_xludf.IFS(AP52&gt;7.6, 1, AP52&lt;4.4, 2, TRUE, 0)</f>
        <v>#NAME?</v>
      </c>
      <c r="AR52" s="4">
        <v>127.0</v>
      </c>
      <c r="AS52" s="4" t="str">
        <f t="array" ref="AS52">_xludf.IFS(AR52&gt;200, 1, AR52&lt;0, 2, TRUE, 0)</f>
        <v>#NAME?</v>
      </c>
      <c r="AT52" s="4">
        <v>82.0</v>
      </c>
      <c r="AU52" s="4" t="str">
        <f t="array" ref="AU52">_xludf.IFS(AT52&gt;150, 1, AT52&lt;0, 2, TRUE, 0)</f>
        <v>#NAME?</v>
      </c>
      <c r="AV52" s="4">
        <v>9.7</v>
      </c>
      <c r="AW52" s="4" t="str">
        <f t="array" ref="AW52">_xludf.IFS(AV52&gt;10.2, 1, AV52&lt;8.8, 2, TRUE, 0)</f>
        <v>#NAME?</v>
      </c>
      <c r="AX52" s="4">
        <v>4.8</v>
      </c>
      <c r="AY52" s="4" t="str">
        <f t="array" ref="AY52">_xludf.IFS(AX52&gt;5.1, 1, AX52&lt;2.4, 2, TRUE, 0)</f>
        <v>#NAME?</v>
      </c>
      <c r="AZ52" s="4">
        <v>135.0</v>
      </c>
      <c r="BA52" s="4" t="str">
        <f t="array" ref="BA52">_xludf.IFS(AZ52&gt;146, 1, AZ52&lt;136, 2, TRUE, 0)</f>
        <v>#NAME?</v>
      </c>
      <c r="BB52" s="4">
        <v>4.2</v>
      </c>
      <c r="BC52" s="4" t="str">
        <f t="array" ref="BC52">_xludf.IFS(BB52&gt;5.1, 1, BB52&lt;3.5, 2, TRUE, 0)</f>
        <v>#NAME?</v>
      </c>
      <c r="BD52" s="4">
        <v>6.7</v>
      </c>
      <c r="BE52" s="4" t="str">
        <f t="array" ref="BE52">_xludf.IFS(BD52&gt;8.7, 1, BD52&lt;6.6, 2, TRUE, 0)</f>
        <v>#NAME?</v>
      </c>
      <c r="BF52" s="4">
        <v>4.0</v>
      </c>
      <c r="BG52" s="4" t="str">
        <f t="array" ref="BG52">_xludf.IFS(BF52&gt;5.2, 1, BF52&lt;3.5, 2, TRUE, 0)</f>
        <v>#NAME?</v>
      </c>
      <c r="BH52" s="4">
        <v>2.7</v>
      </c>
      <c r="BI52" s="4" t="str">
        <f t="array" ref="BI52">_xludf.IFS(BH52&gt;3.5, 1, BH52&lt;1.5, 2, TRUE, 0)</f>
        <v>#NAME?</v>
      </c>
      <c r="BJ52" s="4">
        <v>133.0</v>
      </c>
      <c r="BK52" s="4" t="str">
        <f t="array" ref="BK52">_xludf.IFS(BJ52&gt;129, 1, BJ52&lt;40, 2, TRUE, 0)</f>
        <v>#NAME?</v>
      </c>
      <c r="BL52" s="4">
        <v>41.0</v>
      </c>
      <c r="BM52" s="4" t="str">
        <f t="array" ref="BM52">_xludf.IFS(BL52&gt;158, 1, BL52&lt;37, 2, TRUE, 0)</f>
        <v>#NAME?</v>
      </c>
      <c r="BN52" s="4">
        <v>191.0</v>
      </c>
      <c r="BO52" s="4" t="str">
        <f t="array" ref="BO52">_xludf.IFS(BN52&gt;392, 1, BN52&lt;135, 2, TRUE, 0)</f>
        <v>#NAME?</v>
      </c>
      <c r="BP52" s="4">
        <v>232.0</v>
      </c>
      <c r="BQ52" s="4" t="str">
        <f t="array" ref="BQ52">_xludf.IFS(BP52&gt;400, 1, BP52&lt;250, 2, TRUE, 0)</f>
        <v>#NAME?</v>
      </c>
      <c r="BR52" s="4">
        <v>181.0</v>
      </c>
      <c r="BS52" s="4" t="str">
        <f t="array" ref="BS52">_xludf.IFS(BR52&gt;400, 1, BR52&lt;30, 2, TRUE, 0)</f>
        <v>#NAME?</v>
      </c>
      <c r="BT52" s="4">
        <v>0.31</v>
      </c>
      <c r="BV52" s="4" t="s">
        <v>90</v>
      </c>
      <c r="BW52" s="4">
        <v>5.5</v>
      </c>
      <c r="BX52" s="4" t="s">
        <v>17</v>
      </c>
    </row>
    <row r="53" ht="15.75" customHeight="1">
      <c r="A53" s="4">
        <v>282862.0</v>
      </c>
      <c r="B53" s="4" t="s">
        <v>11</v>
      </c>
      <c r="C53" s="4">
        <v>70.0</v>
      </c>
      <c r="D53" s="4">
        <v>4.62</v>
      </c>
      <c r="E53" s="4" t="str">
        <f t="array" ref="E53">_xludf.IFS(D53&gt;10, 1, D53&lt;4, 2, TRUE, 0)</f>
        <v>#NAME?</v>
      </c>
      <c r="F53" s="4">
        <v>3.29</v>
      </c>
      <c r="G53" s="4" t="str">
        <f t="array" ref="G53">_xludf.IFS(F53&gt;6.2, 1, F53&lt;3.7, 2, TRUE, 0)</f>
        <v>#NAME?</v>
      </c>
      <c r="H53" s="4">
        <v>10.4</v>
      </c>
      <c r="I53" s="4" t="str">
        <f t="array" ref="I53">_xludf.IFS(H53&gt;18, 1, H53&lt;13, 2, TRUE, 0)</f>
        <v>#NAME?</v>
      </c>
      <c r="J53" s="4">
        <v>29.2</v>
      </c>
      <c r="K53" s="4" t="str">
        <f t="array" ref="K53">_xludf.IFS(J53&gt;55, 1, J53&lt;34, 2, TRUE, 0)</f>
        <v>#NAME?</v>
      </c>
      <c r="L53" s="4">
        <v>88.8</v>
      </c>
      <c r="M53" s="4" t="str">
        <f t="array" ref="M53">_xludf.IFS(L53&gt;100, 1, L53&lt;80, 2, TRUE, 0)</f>
        <v>#NAME?</v>
      </c>
      <c r="N53" s="4">
        <v>31.6</v>
      </c>
      <c r="O53" s="4" t="str">
        <f t="array" ref="O53">_xludf.IFS(N53&gt;32, 1, N53&lt;26, 2, TRUE, 0)</f>
        <v>#NAME?</v>
      </c>
      <c r="P53" s="4">
        <v>35.6</v>
      </c>
      <c r="Q53" s="4" t="str">
        <f t="array" ref="Q53">_xludf.IFS(P53&gt;37, 1, P53&lt;31, 2, TRUE, 0)</f>
        <v>#NAME?</v>
      </c>
      <c r="R53" s="4">
        <v>165.0</v>
      </c>
      <c r="S53" s="4" t="str">
        <f t="array" ref="S53">_xludf.IFS(R53&gt;400, 1, R53&lt;138, 2, TRUE, 0)</f>
        <v>#NAME?</v>
      </c>
      <c r="T53" s="4">
        <v>13.0</v>
      </c>
      <c r="U53" s="4" t="str">
        <f t="array" ref="U53">_xludf.IFS(T53&gt;15, 1, T53&lt;11, 2, TRUE, 0)</f>
        <v>#NAME?</v>
      </c>
      <c r="V53" s="4">
        <v>66.7</v>
      </c>
      <c r="W53" s="4" t="str">
        <f t="array" ref="W53">_xludf.IFS(V53&gt;78, 1, V53&lt;45, 2, TRUE, 0)</f>
        <v>#NAME?</v>
      </c>
      <c r="X53" s="4">
        <v>21.4</v>
      </c>
      <c r="Y53" s="4" t="str">
        <f t="array" ref="Y53">_xludf.IFS(X53&gt;45, 1, X53&lt;23, 2, TRUE, 0)</f>
        <v>#NAME?</v>
      </c>
      <c r="Z53" s="4">
        <v>7.8</v>
      </c>
      <c r="AA53" s="4" t="str">
        <f t="array" ref="AA53">_xludf.IFS(Z53&gt;10, 1, Z53&lt;2, 2, TRUE, 0)</f>
        <v>#NAME?</v>
      </c>
      <c r="AB53" s="4">
        <v>3.5</v>
      </c>
      <c r="AC53" s="4" t="str">
        <f t="array" ref="AC53">_xludf.IFS(AB53&gt;6, 1, AB53&lt;0, 2, TRUE, 0)</f>
        <v>#NAME?</v>
      </c>
      <c r="AD53" s="4">
        <v>0.6</v>
      </c>
      <c r="AE53" s="4" t="str">
        <f t="array" ref="AE53">_xludf.IFS(AD53&gt;2, 1, AD53&lt;0, 2, TRUE, 0)</f>
        <v>#NAME?</v>
      </c>
      <c r="AF53" s="4">
        <v>75.0</v>
      </c>
      <c r="AG53" s="4" t="str">
        <f t="array" ref="AG53">_xludf.IFS(AF53&gt;100, 1, AF53&lt;70, 2, TRUE, 0)</f>
        <v>#NAME?</v>
      </c>
      <c r="AH53" s="4">
        <v>43.3</v>
      </c>
      <c r="AI53" s="4" t="str">
        <f t="array" ref="AI53">_xludf.IFS(AH53&gt;20, 1, AH53&lt;8, 2, TRUE, 0)</f>
        <v>#NAME?</v>
      </c>
      <c r="AJ53" s="4">
        <v>11.7</v>
      </c>
      <c r="AK53" s="4" t="str">
        <f t="array" ref="AK53">_xludf.IFS(AJ53&gt;1.3, 1, AJ53&lt;0.7, 2, TRUE, 0)</f>
        <v>#NAME?</v>
      </c>
      <c r="AL53" s="4">
        <v>12.0</v>
      </c>
      <c r="AM53" s="4" t="str">
        <f t="array" ref="AM53">_xludf.IFS(AL53&gt;39, 1, AL53&lt;13, 2, TRUE, 0)</f>
        <v>#NAME?</v>
      </c>
      <c r="AN53" s="4">
        <v>6.0</v>
      </c>
      <c r="AO53" s="4" t="str">
        <f t="array" ref="AO53">_xludf.IFS(AN53&gt;52, 1, AN53&lt;7, 2, TRUE, 0)</f>
        <v>#NAME?</v>
      </c>
      <c r="AP53" s="4">
        <v>5.6</v>
      </c>
      <c r="AQ53" s="4" t="str">
        <f t="array" ref="AQ53">_xludf.IFS(AP53&gt;7.6, 1, AP53&lt;4.4, 2, TRUE, 0)</f>
        <v>#NAME?</v>
      </c>
      <c r="AR53" s="4">
        <v>124.0</v>
      </c>
      <c r="AS53" s="4" t="str">
        <f t="array" ref="AS53">_xludf.IFS(AR53&gt;200, 1, AR53&lt;0, 2, TRUE, 0)</f>
        <v>#NAME?</v>
      </c>
      <c r="AT53" s="4">
        <v>67.0</v>
      </c>
      <c r="AU53" s="4" t="str">
        <f t="array" ref="AU53">_xludf.IFS(AT53&gt;150, 1, AT53&lt;0, 2, TRUE, 0)</f>
        <v>#NAME?</v>
      </c>
      <c r="AV53" s="4">
        <v>8.5</v>
      </c>
      <c r="AW53" s="4" t="str">
        <f t="array" ref="AW53">_xludf.IFS(AV53&gt;10.2, 1, AV53&lt;8.8, 2, TRUE, 0)</f>
        <v>#NAME?</v>
      </c>
      <c r="AX53" s="4">
        <v>3.0</v>
      </c>
      <c r="AY53" s="4" t="str">
        <f t="array" ref="AY53">_xludf.IFS(AX53&gt;5.1, 1, AX53&lt;2.4, 2, TRUE, 0)</f>
        <v>#NAME?</v>
      </c>
      <c r="AZ53" s="4">
        <v>129.0</v>
      </c>
      <c r="BA53" s="4" t="str">
        <f t="array" ref="BA53">_xludf.IFS(AZ53&gt;146, 1, AZ53&lt;136, 2, TRUE, 0)</f>
        <v>#NAME?</v>
      </c>
      <c r="BB53" s="4">
        <v>4.0</v>
      </c>
      <c r="BC53" s="4" t="str">
        <f t="array" ref="BC53">_xludf.IFS(BB53&gt;5.1, 1, BB53&lt;3.5, 2, TRUE, 0)</f>
        <v>#NAME?</v>
      </c>
      <c r="BD53" s="4">
        <v>5.5</v>
      </c>
      <c r="BE53" s="4" t="str">
        <f t="array" ref="BE53">_xludf.IFS(BD53&gt;8.7, 1, BD53&lt;6.6, 2, TRUE, 0)</f>
        <v>#NAME?</v>
      </c>
      <c r="BF53" s="4">
        <v>3.7</v>
      </c>
      <c r="BG53" s="4" t="str">
        <f t="array" ref="BG53">_xludf.IFS(BF53&gt;5.2, 1, BF53&lt;3.5, 2, TRUE, 0)</f>
        <v>#NAME?</v>
      </c>
      <c r="BH53" s="4">
        <v>1.8</v>
      </c>
      <c r="BI53" s="4" t="str">
        <f t="array" ref="BI53">_xludf.IFS(BH53&gt;3.5, 1, BH53&lt;1.5, 2, TRUE, 0)</f>
        <v>#NAME?</v>
      </c>
      <c r="BJ53" s="4">
        <v>64.0</v>
      </c>
      <c r="BK53" s="4" t="str">
        <f t="array" ref="BK53">_xludf.IFS(BJ53&gt;129, 1, BJ53&lt;40, 2, TRUE, 0)</f>
        <v>#NAME?</v>
      </c>
      <c r="BL53" s="4">
        <v>71.0</v>
      </c>
      <c r="BM53" s="4" t="str">
        <f t="array" ref="BM53">_xludf.IFS(BL53&gt;158, 1, BL53&lt;37, 2, TRUE, 0)</f>
        <v>#NAME?</v>
      </c>
      <c r="BN53" s="4">
        <v>128.0</v>
      </c>
      <c r="BO53" s="4" t="str">
        <f t="array" ref="BO53">_xludf.IFS(BN53&gt;392, 1, BN53&lt;135, 2, TRUE, 0)</f>
        <v>#NAME?</v>
      </c>
      <c r="BP53" s="4">
        <v>199.0</v>
      </c>
      <c r="BQ53" s="4" t="str">
        <f t="array" ref="BQ53">_xludf.IFS(BP53&gt;400, 1, BP53&lt;250, 2, TRUE, 0)</f>
        <v>#NAME?</v>
      </c>
      <c r="BR53" s="4">
        <v>386.0</v>
      </c>
      <c r="BS53" s="4" t="str">
        <f t="array" ref="BS53">_xludf.IFS(BR53&gt;400, 1, BR53&lt;30, 2, TRUE, 0)</f>
        <v>#NAME?</v>
      </c>
      <c r="BT53" s="4">
        <v>0.36</v>
      </c>
      <c r="BV53" s="4" t="s">
        <v>90</v>
      </c>
      <c r="BW53" s="4" t="s">
        <v>17</v>
      </c>
      <c r="BX53" s="4" t="s">
        <v>17</v>
      </c>
    </row>
    <row r="54" ht="15.75" customHeight="1">
      <c r="A54" s="4">
        <v>314908.0</v>
      </c>
      <c r="B54" s="4" t="s">
        <v>11</v>
      </c>
      <c r="C54" s="4">
        <v>81.0</v>
      </c>
      <c r="D54" s="4">
        <v>4.57</v>
      </c>
      <c r="E54" s="4" t="str">
        <f t="array" ref="E54">_xludf.IFS(D54&gt;10, 1, D54&lt;4, 2, TRUE, 0)</f>
        <v>#NAME?</v>
      </c>
      <c r="F54" s="4">
        <v>3.51</v>
      </c>
      <c r="G54" s="4" t="str">
        <f t="array" ref="G54">_xludf.IFS(F54&gt;6.2, 1, F54&lt;3.7, 2, TRUE, 0)</f>
        <v>#NAME?</v>
      </c>
      <c r="H54" s="4">
        <v>11.5</v>
      </c>
      <c r="I54" s="4" t="str">
        <f t="array" ref="I54">_xludf.IFS(H54&gt;18, 1, H54&lt;13, 2, TRUE, 0)</f>
        <v>#NAME?</v>
      </c>
      <c r="J54" s="4">
        <v>33.5</v>
      </c>
      <c r="K54" s="4" t="str">
        <f t="array" ref="K54">_xludf.IFS(J54&gt;55, 1, J54&lt;34, 2, TRUE, 0)</f>
        <v>#NAME?</v>
      </c>
      <c r="L54" s="4">
        <v>95.4</v>
      </c>
      <c r="M54" s="4" t="str">
        <f t="array" ref="M54">_xludf.IFS(L54&gt;100, 1, L54&lt;80, 2, TRUE, 0)</f>
        <v>#NAME?</v>
      </c>
      <c r="N54" s="4">
        <v>32.8</v>
      </c>
      <c r="O54" s="4" t="str">
        <f t="array" ref="O54">_xludf.IFS(N54&gt;32, 1, N54&lt;26, 2, TRUE, 0)</f>
        <v>#NAME?</v>
      </c>
      <c r="P54" s="4">
        <v>34.3</v>
      </c>
      <c r="Q54" s="4" t="str">
        <f t="array" ref="Q54">_xludf.IFS(P54&gt;37, 1, P54&lt;31, 2, TRUE, 0)</f>
        <v>#NAME?</v>
      </c>
      <c r="R54" s="4">
        <v>79.0</v>
      </c>
      <c r="S54" s="4" t="str">
        <f t="array" ref="S54">_xludf.IFS(R54&gt;400, 1, R54&lt;138, 2, TRUE, 0)</f>
        <v>#NAME?</v>
      </c>
      <c r="T54" s="4">
        <v>14.0</v>
      </c>
      <c r="U54" s="4" t="str">
        <f t="array" ref="U54">_xludf.IFS(T54&gt;15, 1, T54&lt;11, 2, TRUE, 0)</f>
        <v>#NAME?</v>
      </c>
      <c r="V54" s="4">
        <v>60.5</v>
      </c>
      <c r="W54" s="4" t="str">
        <f t="array" ref="W54">_xludf.IFS(V54&gt;78, 1, V54&lt;45, 2, TRUE, 0)</f>
        <v>#NAME?</v>
      </c>
      <c r="X54" s="4">
        <v>18.2</v>
      </c>
      <c r="Y54" s="4" t="str">
        <f t="array" ref="Y54">_xludf.IFS(X54&gt;45, 1, X54&lt;23, 2, TRUE, 0)</f>
        <v>#NAME?</v>
      </c>
      <c r="Z54" s="4">
        <v>12.5</v>
      </c>
      <c r="AA54" s="4" t="str">
        <f t="array" ref="AA54">_xludf.IFS(Z54&gt;10, 1, Z54&lt;2, 2, TRUE, 0)</f>
        <v>#NAME?</v>
      </c>
      <c r="AB54" s="4">
        <v>7.9</v>
      </c>
      <c r="AC54" s="4" t="str">
        <f t="array" ref="AC54">_xludf.IFS(AB54&gt;6, 1, AB54&lt;0, 2, TRUE, 0)</f>
        <v>#NAME?</v>
      </c>
      <c r="AD54" s="4">
        <v>0.9</v>
      </c>
      <c r="AE54" s="4" t="str">
        <f t="array" ref="AE54">_xludf.IFS(AD54&gt;2, 1, AD54&lt;0, 2, TRUE, 0)</f>
        <v>#NAME?</v>
      </c>
      <c r="AF54" s="4">
        <v>85.0</v>
      </c>
      <c r="AG54" s="4" t="str">
        <f t="array" ref="AG54">_xludf.IFS(AF54&gt;100, 1, AF54&lt;70, 2, TRUE, 0)</f>
        <v>#NAME?</v>
      </c>
      <c r="AH54" s="4">
        <v>68.5</v>
      </c>
      <c r="AI54" s="4" t="str">
        <f t="array" ref="AI54">_xludf.IFS(AH54&gt;20, 1, AH54&lt;8, 2, TRUE, 0)</f>
        <v>#NAME?</v>
      </c>
      <c r="AJ54" s="4">
        <v>7.0</v>
      </c>
      <c r="AK54" s="4" t="str">
        <f t="array" ref="AK54">_xludf.IFS(AJ54&gt;1.3, 1, AJ54&lt;0.7, 2, TRUE, 0)</f>
        <v>#NAME?</v>
      </c>
      <c r="AL54" s="4">
        <v>29.0</v>
      </c>
      <c r="AM54" s="4" t="str">
        <f t="array" ref="AM54">_xludf.IFS(AL54&gt;39, 1, AL54&lt;13, 2, TRUE, 0)</f>
        <v>#NAME?</v>
      </c>
      <c r="AN54" s="4">
        <v>21.0</v>
      </c>
      <c r="AO54" s="4" t="str">
        <f t="array" ref="AO54">_xludf.IFS(AN54&gt;52, 1, AN54&lt;7, 2, TRUE, 0)</f>
        <v>#NAME?</v>
      </c>
      <c r="AP54" s="4">
        <v>1.5</v>
      </c>
      <c r="AQ54" s="4" t="str">
        <f t="array" ref="AQ54">_xludf.IFS(AP54&gt;7.6, 1, AP54&lt;4.4, 2, TRUE, 0)</f>
        <v>#NAME?</v>
      </c>
      <c r="AR54" s="4">
        <v>117.0</v>
      </c>
      <c r="AS54" s="4" t="str">
        <f t="array" ref="AS54">_xludf.IFS(AR54&gt;200, 1, AR54&lt;0, 2, TRUE, 0)</f>
        <v>#NAME?</v>
      </c>
      <c r="AT54" s="4">
        <v>68.0</v>
      </c>
      <c r="AU54" s="4" t="str">
        <f t="array" ref="AU54">_xludf.IFS(AT54&gt;150, 1, AT54&lt;0, 2, TRUE, 0)</f>
        <v>#NAME?</v>
      </c>
      <c r="AV54" s="4">
        <v>9.9</v>
      </c>
      <c r="AW54" s="4" t="str">
        <f t="array" ref="AW54">_xludf.IFS(AV54&gt;10.2, 1, AV54&lt;8.8, 2, TRUE, 0)</f>
        <v>#NAME?</v>
      </c>
      <c r="AX54" s="4">
        <v>5.3</v>
      </c>
      <c r="AY54" s="4" t="str">
        <f t="array" ref="AY54">_xludf.IFS(AX54&gt;5.1, 1, AX54&lt;2.4, 2, TRUE, 0)</f>
        <v>#NAME?</v>
      </c>
      <c r="AZ54" s="4">
        <v>136.0</v>
      </c>
      <c r="BA54" s="4" t="str">
        <f t="array" ref="BA54">_xludf.IFS(AZ54&gt;146, 1, AZ54&lt;136, 2, TRUE, 0)</f>
        <v>#NAME?</v>
      </c>
      <c r="BB54" s="4">
        <v>5.3</v>
      </c>
      <c r="BC54" s="4" t="str">
        <f t="array" ref="BC54">_xludf.IFS(BB54&gt;5.1, 1, BB54&lt;3.5, 2, TRUE, 0)</f>
        <v>#NAME?</v>
      </c>
      <c r="BD54" s="4">
        <v>7.0</v>
      </c>
      <c r="BE54" s="4" t="str">
        <f t="array" ref="BE54">_xludf.IFS(BD54&gt;8.7, 1, BD54&lt;6.6, 2, TRUE, 0)</f>
        <v>#NAME?</v>
      </c>
      <c r="BF54" s="4">
        <v>3.5</v>
      </c>
      <c r="BG54" s="4" t="str">
        <f t="array" ref="BG54">_xludf.IFS(BF54&gt;5.2, 1, BF54&lt;3.5, 2, TRUE, 0)</f>
        <v>#NAME?</v>
      </c>
      <c r="BH54" s="4">
        <v>3.5</v>
      </c>
      <c r="BI54" s="4" t="str">
        <f t="array" ref="BI54">_xludf.IFS(BH54&gt;3.5, 1, BH54&lt;1.5, 2, TRUE, 0)</f>
        <v>#NAME?</v>
      </c>
      <c r="BJ54" s="4">
        <v>132.0</v>
      </c>
      <c r="BK54" s="4" t="str">
        <f t="array" ref="BK54">_xludf.IFS(BJ54&gt;129, 1, BJ54&lt;40, 2, TRUE, 0)</f>
        <v>#NAME?</v>
      </c>
      <c r="BL54" s="4">
        <v>63.0</v>
      </c>
      <c r="BM54" s="4" t="str">
        <f t="array" ref="BM54">_xludf.IFS(BL54&gt;158, 1, BL54&lt;37, 2, TRUE, 0)</f>
        <v>#NAME?</v>
      </c>
      <c r="BN54" s="4">
        <v>139.0</v>
      </c>
      <c r="BO54" s="4" t="str">
        <f t="array" ref="BO54">_xludf.IFS(BN54&gt;392, 1, BN54&lt;135, 2, TRUE, 0)</f>
        <v>#NAME?</v>
      </c>
      <c r="BP54" s="4">
        <v>202.0</v>
      </c>
      <c r="BQ54" s="4" t="str">
        <f t="array" ref="BQ54">_xludf.IFS(BP54&gt;400, 1, BP54&lt;250, 2, TRUE, 0)</f>
        <v>#NAME?</v>
      </c>
      <c r="BR54" s="4">
        <v>532.0</v>
      </c>
      <c r="BS54" s="4" t="str">
        <f t="array" ref="BS54">_xludf.IFS(BR54&gt;400, 1, BR54&lt;30, 2, TRUE, 0)</f>
        <v>#NAME?</v>
      </c>
      <c r="BT54" s="4">
        <v>1702.0</v>
      </c>
      <c r="BV54" s="4" t="s">
        <v>91</v>
      </c>
      <c r="BW54" s="4" t="s">
        <v>17</v>
      </c>
      <c r="BX54" s="4" t="s">
        <v>17</v>
      </c>
    </row>
    <row r="55" ht="15.75" customHeight="1">
      <c r="A55" s="4">
        <v>315172.0</v>
      </c>
      <c r="B55" s="4" t="s">
        <v>21</v>
      </c>
      <c r="C55" s="4">
        <v>53.0</v>
      </c>
      <c r="D55" s="4">
        <v>11.47</v>
      </c>
      <c r="E55" s="4" t="str">
        <f t="array" ref="E55">_xludf.IFS(D55&gt;10, 1, D55&lt;4, 2, TRUE, 0)</f>
        <v>#NAME?</v>
      </c>
      <c r="F55" s="4">
        <v>3.17</v>
      </c>
      <c r="G55" s="4" t="str">
        <f t="array" ref="G55">_xludf.IFS(F55&gt;6.2, 1, F55&lt;3.7, 2, TRUE, 0)</f>
        <v>#NAME?</v>
      </c>
      <c r="H55" s="4">
        <v>8.7</v>
      </c>
      <c r="I55" s="4" t="str">
        <f t="array" ref="I55">_xludf.IFS(H55&gt;18, 1, H55&lt;13, 2, TRUE, 0)</f>
        <v>#NAME?</v>
      </c>
      <c r="J55" s="4">
        <v>27.4</v>
      </c>
      <c r="K55" s="4" t="str">
        <f t="array" ref="K55">_xludf.IFS(J55&gt;55, 1, J55&lt;34, 2, TRUE, 0)</f>
        <v>#NAME?</v>
      </c>
      <c r="L55" s="4">
        <v>86.4</v>
      </c>
      <c r="M55" s="4" t="str">
        <f t="array" ref="M55">_xludf.IFS(L55&gt;100, 1, L55&lt;80, 2, TRUE, 0)</f>
        <v>#NAME?</v>
      </c>
      <c r="N55" s="4">
        <v>27.4</v>
      </c>
      <c r="O55" s="4" t="str">
        <f t="array" ref="O55">_xludf.IFS(N55&gt;32, 1, N55&lt;26, 2, TRUE, 0)</f>
        <v>#NAME?</v>
      </c>
      <c r="P55" s="4">
        <v>31.8</v>
      </c>
      <c r="Q55" s="4" t="str">
        <f t="array" ref="Q55">_xludf.IFS(P55&gt;37, 1, P55&lt;31, 2, TRUE, 0)</f>
        <v>#NAME?</v>
      </c>
      <c r="R55" s="4">
        <v>289.0</v>
      </c>
      <c r="S55" s="4" t="str">
        <f t="array" ref="S55">_xludf.IFS(R55&gt;400, 1, R55&lt;138, 2, TRUE, 0)</f>
        <v>#NAME?</v>
      </c>
      <c r="T55" s="4">
        <v>14.8</v>
      </c>
      <c r="U55" s="4" t="str">
        <f t="array" ref="U55">_xludf.IFS(T55&gt;15, 1, T55&lt;11, 2, TRUE, 0)</f>
        <v>#NAME?</v>
      </c>
      <c r="V55" s="4">
        <v>77.6</v>
      </c>
      <c r="W55" s="4" t="str">
        <f t="array" ref="W55">_xludf.IFS(V55&gt;78, 1, V55&lt;45, 2, TRUE, 0)</f>
        <v>#NAME?</v>
      </c>
      <c r="X55" s="4">
        <v>16.4</v>
      </c>
      <c r="Y55" s="4" t="str">
        <f t="array" ref="Y55">_xludf.IFS(X55&gt;45, 1, X55&lt;23, 2, TRUE, 0)</f>
        <v>#NAME?</v>
      </c>
      <c r="Z55" s="4">
        <v>4.5</v>
      </c>
      <c r="AA55" s="4" t="str">
        <f t="array" ref="AA55">_xludf.IFS(Z55&gt;10, 1, Z55&lt;2, 2, TRUE, 0)</f>
        <v>#NAME?</v>
      </c>
      <c r="AB55" s="4">
        <v>1.2</v>
      </c>
      <c r="AC55" s="4" t="str">
        <f t="array" ref="AC55">_xludf.IFS(AB55&gt;6, 1, AB55&lt;0, 2, TRUE, 0)</f>
        <v>#NAME?</v>
      </c>
      <c r="AD55" s="4">
        <v>0.3</v>
      </c>
      <c r="AE55" s="4" t="str">
        <f t="array" ref="AE55">_xludf.IFS(AD55&gt;2, 1, AD55&lt;0, 2, TRUE, 0)</f>
        <v>#NAME?</v>
      </c>
      <c r="AF55" s="4">
        <v>300.0</v>
      </c>
      <c r="AG55" s="4" t="str">
        <f t="array" ref="AG55">_xludf.IFS(AF55&gt;100, 1, AF55&lt;70, 2, TRUE, 0)</f>
        <v>#NAME?</v>
      </c>
      <c r="AH55" s="4">
        <v>52.9</v>
      </c>
      <c r="AI55" s="4" t="str">
        <f t="array" ref="AI55">_xludf.IFS(AH55&gt;20, 1, AH55&lt;8, 2, TRUE, 0)</f>
        <v>#NAME?</v>
      </c>
      <c r="AJ55" s="4">
        <v>6.7</v>
      </c>
      <c r="AK55" s="4" t="str">
        <f t="array" ref="AK55">_xludf.IFS(AJ55&gt;1.3, 1, AJ55&lt;0.7, 2, TRUE, 0)</f>
        <v>#NAME?</v>
      </c>
      <c r="AL55" s="4">
        <v>7.0</v>
      </c>
      <c r="AM55" s="4" t="str">
        <f t="array" ref="AM55">_xludf.IFS(AL55&gt;39, 1, AL55&lt;13, 2, TRUE, 0)</f>
        <v>#NAME?</v>
      </c>
      <c r="AN55" s="4">
        <v>4.0</v>
      </c>
      <c r="AO55" s="4" t="str">
        <f t="array" ref="AO55">_xludf.IFS(AN55&gt;52, 1, AN55&lt;7, 2, TRUE, 0)</f>
        <v>#NAME?</v>
      </c>
      <c r="AP55" s="4">
        <v>6.3</v>
      </c>
      <c r="AQ55" s="4" t="str">
        <f t="array" ref="AQ55">_xludf.IFS(AP55&gt;7.6, 1, AP55&lt;4.4, 2, TRUE, 0)</f>
        <v>#NAME?</v>
      </c>
      <c r="AR55" s="4">
        <v>122.0</v>
      </c>
      <c r="AS55" s="4" t="str">
        <f t="array" ref="AS55">_xludf.IFS(AR55&gt;200, 1, AR55&lt;0, 2, TRUE, 0)</f>
        <v>#NAME?</v>
      </c>
      <c r="AT55" s="4">
        <v>154.0</v>
      </c>
      <c r="AU55" s="4" t="str">
        <f t="array" ref="AU55">_xludf.IFS(AT55&gt;150, 1, AT55&lt;0, 2, TRUE, 0)</f>
        <v>#NAME?</v>
      </c>
      <c r="AV55" s="4">
        <v>9.2</v>
      </c>
      <c r="AW55" s="4" t="str">
        <f t="array" ref="AW55">_xludf.IFS(AV55&gt;10.2, 1, AV55&lt;8.8, 2, TRUE, 0)</f>
        <v>#NAME?</v>
      </c>
      <c r="AX55" s="4">
        <v>4.2</v>
      </c>
      <c r="AY55" s="4" t="str">
        <f t="array" ref="AY55">_xludf.IFS(AX55&gt;5.1, 1, AX55&lt;2.4, 2, TRUE, 0)</f>
        <v>#NAME?</v>
      </c>
      <c r="AZ55" s="4">
        <v>135.0</v>
      </c>
      <c r="BA55" s="4" t="str">
        <f t="array" ref="BA55">_xludf.IFS(AZ55&gt;146, 1, AZ55&lt;136, 2, TRUE, 0)</f>
        <v>#NAME?</v>
      </c>
      <c r="BB55" s="4">
        <v>3.9</v>
      </c>
      <c r="BC55" s="4" t="str">
        <f t="array" ref="BC55">_xludf.IFS(BB55&gt;5.1, 1, BB55&lt;3.5, 2, TRUE, 0)</f>
        <v>#NAME?</v>
      </c>
      <c r="BD55" s="4">
        <v>7.8</v>
      </c>
      <c r="BE55" s="4" t="str">
        <f t="array" ref="BE55">_xludf.IFS(BD55&gt;8.7, 1, BD55&lt;6.6, 2, TRUE, 0)</f>
        <v>#NAME?</v>
      </c>
      <c r="BF55" s="4">
        <v>3.2</v>
      </c>
      <c r="BG55" s="4" t="str">
        <f t="array" ref="BG55">_xludf.IFS(BF55&gt;5.2, 1, BF55&lt;3.5, 2, TRUE, 0)</f>
        <v>#NAME?</v>
      </c>
      <c r="BH55" s="4">
        <v>4.6</v>
      </c>
      <c r="BI55" s="4" t="str">
        <f t="array" ref="BI55">_xludf.IFS(BH55&gt;3.5, 1, BH55&lt;1.5, 2, TRUE, 0)</f>
        <v>#NAME?</v>
      </c>
      <c r="BJ55" s="4">
        <v>164.0</v>
      </c>
      <c r="BK55" s="4" t="str">
        <f t="array" ref="BK55">_xludf.IFS(BJ55&gt;129, 1, BJ55&lt;40, 2, TRUE, 0)</f>
        <v>#NAME?</v>
      </c>
      <c r="BL55" s="4">
        <v>27.0</v>
      </c>
      <c r="BM55" s="4" t="str">
        <f t="array" ref="BM55">_xludf.IFS(BL55&gt;158, 1, BL55&lt;37, 2, TRUE, 0)</f>
        <v>#NAME?</v>
      </c>
      <c r="BN55" s="4">
        <v>133.0</v>
      </c>
      <c r="BO55" s="4" t="str">
        <f t="array" ref="BO55">_xludf.IFS(BN55&gt;392, 1, BN55&lt;135, 2, TRUE, 0)</f>
        <v>#NAME?</v>
      </c>
      <c r="BP55" s="4">
        <v>160.0</v>
      </c>
      <c r="BQ55" s="4" t="str">
        <f t="array" ref="BQ55">_xludf.IFS(BP55&gt;400, 1, BP55&lt;250, 2, TRUE, 0)</f>
        <v>#NAME?</v>
      </c>
      <c r="BR55" s="4">
        <v>859.0</v>
      </c>
      <c r="BS55" s="4" t="str">
        <f t="array" ref="BS55">_xludf.IFS(BR55&gt;400, 1, BR55&lt;30, 2, TRUE, 0)</f>
        <v>#NAME?</v>
      </c>
      <c r="BT55" s="4">
        <v>0.76</v>
      </c>
      <c r="BV55" s="4" t="s">
        <v>90</v>
      </c>
      <c r="BW55" s="4">
        <v>7.5</v>
      </c>
      <c r="BX55" s="4" t="s">
        <v>17</v>
      </c>
    </row>
    <row r="56" ht="15.75" customHeight="1">
      <c r="A56" s="4">
        <v>320078.0</v>
      </c>
      <c r="B56" s="4" t="s">
        <v>11</v>
      </c>
      <c r="C56" s="4">
        <v>68.0</v>
      </c>
      <c r="D56" s="4">
        <v>3.31</v>
      </c>
      <c r="E56" s="4" t="str">
        <f t="array" ref="E56">_xludf.IFS(D56&gt;10, 1, D56&lt;4, 2, TRUE, 0)</f>
        <v>#NAME?</v>
      </c>
      <c r="F56" s="4">
        <v>3.73</v>
      </c>
      <c r="G56" s="4" t="str">
        <f t="array" ref="G56">_xludf.IFS(F56&gt;6.2, 1, F56&lt;3.7, 2, TRUE, 0)</f>
        <v>#NAME?</v>
      </c>
      <c r="H56" s="4">
        <v>11.0</v>
      </c>
      <c r="I56" s="4" t="str">
        <f t="array" ref="I56">_xludf.IFS(H56&gt;18, 1, H56&lt;13, 2, TRUE, 0)</f>
        <v>#NAME?</v>
      </c>
      <c r="J56" s="4">
        <v>31.7</v>
      </c>
      <c r="K56" s="4" t="str">
        <f t="array" ref="K56">_xludf.IFS(J56&gt;55, 1, J56&lt;34, 2, TRUE, 0)</f>
        <v>#NAME?</v>
      </c>
      <c r="L56" s="4">
        <v>85.0</v>
      </c>
      <c r="M56" s="4" t="str">
        <f t="array" ref="M56">_xludf.IFS(L56&gt;100, 1, L56&lt;80, 2, TRUE, 0)</f>
        <v>#NAME?</v>
      </c>
      <c r="N56" s="4">
        <v>29.5</v>
      </c>
      <c r="O56" s="4" t="str">
        <f t="array" ref="O56">_xludf.IFS(N56&gt;32, 1, N56&lt;26, 2, TRUE, 0)</f>
        <v>#NAME?</v>
      </c>
      <c r="P56" s="4">
        <v>34.7</v>
      </c>
      <c r="Q56" s="4" t="str">
        <f t="array" ref="Q56">_xludf.IFS(P56&gt;37, 1, P56&lt;31, 2, TRUE, 0)</f>
        <v>#NAME?</v>
      </c>
      <c r="R56" s="4">
        <v>121.0</v>
      </c>
      <c r="S56" s="4" t="str">
        <f t="array" ref="S56">_xludf.IFS(R56&gt;400, 1, R56&lt;138, 2, TRUE, 0)</f>
        <v>#NAME?</v>
      </c>
      <c r="T56" s="4">
        <v>12.8</v>
      </c>
      <c r="U56" s="4" t="str">
        <f t="array" ref="U56">_xludf.IFS(T56&gt;15, 1, T56&lt;11, 2, TRUE, 0)</f>
        <v>#NAME?</v>
      </c>
      <c r="V56" s="4">
        <v>33.8</v>
      </c>
      <c r="W56" s="4" t="str">
        <f t="array" ref="W56">_xludf.IFS(V56&gt;78, 1, V56&lt;45, 2, TRUE, 0)</f>
        <v>#NAME?</v>
      </c>
      <c r="X56" s="4">
        <v>45.6</v>
      </c>
      <c r="Y56" s="4" t="str">
        <f t="array" ref="Y56">_xludf.IFS(X56&gt;45, 1, X56&lt;23, 2, TRUE, 0)</f>
        <v>#NAME?</v>
      </c>
      <c r="Z56" s="4">
        <v>11.2</v>
      </c>
      <c r="AA56" s="4" t="str">
        <f t="array" ref="AA56">_xludf.IFS(Z56&gt;10, 1, Z56&lt;2, 2, TRUE, 0)</f>
        <v>#NAME?</v>
      </c>
      <c r="AB56" s="4">
        <v>9.1</v>
      </c>
      <c r="AC56" s="4" t="str">
        <f t="array" ref="AC56">_xludf.IFS(AB56&gt;6, 1, AB56&lt;0, 2, TRUE, 0)</f>
        <v>#NAME?</v>
      </c>
      <c r="AD56" s="4">
        <v>0.3</v>
      </c>
      <c r="AE56" s="4" t="str">
        <f t="array" ref="AE56">_xludf.IFS(AD56&gt;2, 1, AD56&lt;0, 2, TRUE, 0)</f>
        <v>#NAME?</v>
      </c>
      <c r="AF56" s="4">
        <v>267.0</v>
      </c>
      <c r="AG56" s="4" t="str">
        <f t="array" ref="AG56">_xludf.IFS(AF56&gt;100, 1, AF56&lt;70, 2, TRUE, 0)</f>
        <v>#NAME?</v>
      </c>
      <c r="AH56" s="4">
        <v>63.4</v>
      </c>
      <c r="AI56" s="4" t="str">
        <f t="array" ref="AI56">_xludf.IFS(AH56&gt;20, 1, AH56&lt;8, 2, TRUE, 0)</f>
        <v>#NAME?</v>
      </c>
      <c r="AJ56" s="4">
        <v>8.7</v>
      </c>
      <c r="AK56" s="4" t="str">
        <f t="array" ref="AK56">_xludf.IFS(AJ56&gt;1.3, 1, AJ56&lt;0.7, 2, TRUE, 0)</f>
        <v>#NAME?</v>
      </c>
      <c r="AL56" s="4">
        <v>23.0</v>
      </c>
      <c r="AM56" s="4" t="str">
        <f t="array" ref="AM56">_xludf.IFS(AL56&gt;39, 1, AL56&lt;13, 2, TRUE, 0)</f>
        <v>#NAME?</v>
      </c>
      <c r="AN56" s="4">
        <v>13.0</v>
      </c>
      <c r="AO56" s="4" t="str">
        <f t="array" ref="AO56">_xludf.IFS(AN56&gt;52, 1, AN56&lt;7, 2, TRUE, 0)</f>
        <v>#NAME?</v>
      </c>
      <c r="AP56" s="4">
        <v>5.7</v>
      </c>
      <c r="AQ56" s="4" t="str">
        <f t="array" ref="AQ56">_xludf.IFS(AP56&gt;7.6, 1, AP56&lt;4.4, 2, TRUE, 0)</f>
        <v>#NAME?</v>
      </c>
      <c r="AR56" s="4">
        <v>132.0</v>
      </c>
      <c r="AS56" s="4" t="str">
        <f t="array" ref="AS56">_xludf.IFS(AR56&gt;200, 1, AR56&lt;0, 2, TRUE, 0)</f>
        <v>#NAME?</v>
      </c>
      <c r="AT56" s="4">
        <v>106.0</v>
      </c>
      <c r="AU56" s="4" t="str">
        <f t="array" ref="AU56">_xludf.IFS(AT56&gt;150, 1, AT56&lt;0, 2, TRUE, 0)</f>
        <v>#NAME?</v>
      </c>
      <c r="AV56" s="4">
        <v>8.1</v>
      </c>
      <c r="AW56" s="4" t="str">
        <f t="array" ref="AW56">_xludf.IFS(AV56&gt;10.2, 1, AV56&lt;8.8, 2, TRUE, 0)</f>
        <v>#NAME?</v>
      </c>
      <c r="AX56" s="4">
        <v>4.6</v>
      </c>
      <c r="AY56" s="4" t="str">
        <f t="array" ref="AY56">_xludf.IFS(AX56&gt;5.1, 1, AX56&lt;2.4, 2, TRUE, 0)</f>
        <v>#NAME?</v>
      </c>
      <c r="AZ56" s="4">
        <v>131.0</v>
      </c>
      <c r="BA56" s="4" t="str">
        <f t="array" ref="BA56">_xludf.IFS(AZ56&gt;146, 1, AZ56&lt;136, 2, TRUE, 0)</f>
        <v>#NAME?</v>
      </c>
      <c r="BB56" s="4">
        <v>4.7</v>
      </c>
      <c r="BC56" s="4" t="str">
        <f t="array" ref="BC56">_xludf.IFS(BB56&gt;5.1, 1, BB56&lt;3.5, 2, TRUE, 0)</f>
        <v>#NAME?</v>
      </c>
      <c r="BD56" s="4">
        <v>7.1</v>
      </c>
      <c r="BE56" s="4" t="str">
        <f t="array" ref="BE56">_xludf.IFS(BD56&gt;8.7, 1, BD56&lt;6.6, 2, TRUE, 0)</f>
        <v>#NAME?</v>
      </c>
      <c r="BF56" s="4">
        <v>4.3</v>
      </c>
      <c r="BG56" s="4" t="str">
        <f t="array" ref="BG56">_xludf.IFS(BF56&gt;5.2, 1, BF56&lt;3.5, 2, TRUE, 0)</f>
        <v>#NAME?</v>
      </c>
      <c r="BH56" s="4">
        <v>2.8</v>
      </c>
      <c r="BI56" s="4" t="str">
        <f t="array" ref="BI56">_xludf.IFS(BH56&gt;3.5, 1, BH56&lt;1.5, 2, TRUE, 0)</f>
        <v>#NAME?</v>
      </c>
      <c r="BJ56" s="4">
        <v>87.0</v>
      </c>
      <c r="BK56" s="4" t="str">
        <f t="array" ref="BK56">_xludf.IFS(BJ56&gt;129, 1, BJ56&lt;40, 2, TRUE, 0)</f>
        <v>#NAME?</v>
      </c>
      <c r="BL56" s="4">
        <v>81.0</v>
      </c>
      <c r="BM56" s="4" t="str">
        <f t="array" ref="BM56">_xludf.IFS(BL56&gt;158, 1, BL56&lt;37, 2, TRUE, 0)</f>
        <v>#NAME?</v>
      </c>
      <c r="BN56" s="4">
        <v>123.0</v>
      </c>
      <c r="BO56" s="4" t="str">
        <f t="array" ref="BO56">_xludf.IFS(BN56&gt;392, 1, BN56&lt;135, 2, TRUE, 0)</f>
        <v>#NAME?</v>
      </c>
      <c r="BP56" s="4">
        <v>204.0</v>
      </c>
      <c r="BQ56" s="4" t="str">
        <f t="array" ref="BQ56">_xludf.IFS(BP56&gt;400, 1, BP56&lt;250, 2, TRUE, 0)</f>
        <v>#NAME?</v>
      </c>
      <c r="BR56" s="4">
        <v>179.0</v>
      </c>
      <c r="BS56" s="4" t="str">
        <f t="array" ref="BS56">_xludf.IFS(BR56&gt;400, 1, BR56&lt;30, 2, TRUE, 0)</f>
        <v>#NAME?</v>
      </c>
      <c r="BT56" s="4">
        <v>0.35</v>
      </c>
      <c r="BV56" s="4" t="s">
        <v>90</v>
      </c>
      <c r="BW56" s="4" t="s">
        <v>17</v>
      </c>
      <c r="BX56" s="4" t="s">
        <v>17</v>
      </c>
    </row>
    <row r="57" ht="15.75" customHeight="1">
      <c r="A57" s="4">
        <v>323098.0</v>
      </c>
      <c r="B57" s="4" t="s">
        <v>21</v>
      </c>
      <c r="C57" s="4">
        <v>49.0</v>
      </c>
      <c r="D57" s="4">
        <v>9.62</v>
      </c>
      <c r="E57" s="4" t="str">
        <f t="array" ref="E57">_xludf.IFS(D57&gt;10, 1, D57&lt;4, 2, TRUE, 0)</f>
        <v>#NAME?</v>
      </c>
      <c r="F57" s="4">
        <v>4.23</v>
      </c>
      <c r="G57" s="4" t="str">
        <f t="array" ref="G57">_xludf.IFS(F57&gt;6.2, 1, F57&lt;3.7, 2, TRUE, 0)</f>
        <v>#NAME?</v>
      </c>
      <c r="H57" s="4">
        <v>11.8</v>
      </c>
      <c r="I57" s="4" t="str">
        <f t="array" ref="I57">_xludf.IFS(H57&gt;18, 1, H57&lt;13, 2, TRUE, 0)</f>
        <v>#NAME?</v>
      </c>
      <c r="J57" s="4">
        <v>35.2</v>
      </c>
      <c r="K57" s="4" t="str">
        <f t="array" ref="K57">_xludf.IFS(J57&gt;55, 1, J57&lt;34, 2, TRUE, 0)</f>
        <v>#NAME?</v>
      </c>
      <c r="L57" s="4">
        <v>83.2</v>
      </c>
      <c r="M57" s="4" t="str">
        <f t="array" ref="M57">_xludf.IFS(L57&gt;100, 1, L57&lt;80, 2, TRUE, 0)</f>
        <v>#NAME?</v>
      </c>
      <c r="N57" s="4">
        <v>27.9</v>
      </c>
      <c r="O57" s="4" t="str">
        <f t="array" ref="O57">_xludf.IFS(N57&gt;32, 1, N57&lt;26, 2, TRUE, 0)</f>
        <v>#NAME?</v>
      </c>
      <c r="P57" s="4">
        <v>33.5</v>
      </c>
      <c r="Q57" s="4" t="str">
        <f t="array" ref="Q57">_xludf.IFS(P57&gt;37, 1, P57&lt;31, 2, TRUE, 0)</f>
        <v>#NAME?</v>
      </c>
      <c r="R57" s="4">
        <v>363.0</v>
      </c>
      <c r="S57" s="4" t="str">
        <f t="array" ref="S57">_xludf.IFS(R57&gt;400, 1, R57&lt;138, 2, TRUE, 0)</f>
        <v>#NAME?</v>
      </c>
      <c r="T57" s="4">
        <v>14.4</v>
      </c>
      <c r="U57" s="4" t="str">
        <f t="array" ref="U57">_xludf.IFS(T57&gt;15, 1, T57&lt;11, 2, TRUE, 0)</f>
        <v>#NAME?</v>
      </c>
      <c r="V57" s="4">
        <v>71.5</v>
      </c>
      <c r="W57" s="4" t="str">
        <f t="array" ref="W57">_xludf.IFS(V57&gt;78, 1, V57&lt;45, 2, TRUE, 0)</f>
        <v>#NAME?</v>
      </c>
      <c r="X57" s="4">
        <v>18.1</v>
      </c>
      <c r="Y57" s="4" t="str">
        <f t="array" ref="Y57">_xludf.IFS(X57&gt;45, 1, X57&lt;23, 2, TRUE, 0)</f>
        <v>#NAME?</v>
      </c>
      <c r="Z57" s="4">
        <v>5.8</v>
      </c>
      <c r="AA57" s="4" t="str">
        <f t="array" ref="AA57">_xludf.IFS(Z57&gt;10, 1, Z57&lt;2, 2, TRUE, 0)</f>
        <v>#NAME?</v>
      </c>
      <c r="AB57" s="4">
        <v>4.1</v>
      </c>
      <c r="AC57" s="4" t="str">
        <f t="array" ref="AC57">_xludf.IFS(AB57&gt;6, 1, AB57&lt;0, 2, TRUE, 0)</f>
        <v>#NAME?</v>
      </c>
      <c r="AD57" s="4">
        <v>0.5</v>
      </c>
      <c r="AE57" s="4" t="str">
        <f t="array" ref="AE57">_xludf.IFS(AD57&gt;2, 1, AD57&lt;0, 2, TRUE, 0)</f>
        <v>#NAME?</v>
      </c>
      <c r="AF57" s="4">
        <v>199.0</v>
      </c>
      <c r="AG57" s="4" t="str">
        <f t="array" ref="AG57">_xludf.IFS(AF57&gt;100, 1, AF57&lt;70, 2, TRUE, 0)</f>
        <v>#NAME?</v>
      </c>
      <c r="AH57" s="4">
        <v>86.2</v>
      </c>
      <c r="AI57" s="4" t="str">
        <f t="array" ref="AI57">_xludf.IFS(AH57&gt;20, 1, AH57&lt;8, 2, TRUE, 0)</f>
        <v>#NAME?</v>
      </c>
      <c r="AJ57" s="4">
        <v>10.9</v>
      </c>
      <c r="AK57" s="4" t="str">
        <f t="array" ref="AK57">_xludf.IFS(AJ57&gt;1.3, 1, AJ57&lt;0.7, 2, TRUE, 0)</f>
        <v>#NAME?</v>
      </c>
      <c r="AL57" s="4">
        <v>23.0</v>
      </c>
      <c r="AM57" s="4" t="str">
        <f t="array" ref="AM57">_xludf.IFS(AL57&gt;39, 1, AL57&lt;13, 2, TRUE, 0)</f>
        <v>#NAME?</v>
      </c>
      <c r="AN57" s="4">
        <v>24.0</v>
      </c>
      <c r="AO57" s="4" t="str">
        <f t="array" ref="AO57">_xludf.IFS(AN57&gt;52, 1, AN57&lt;7, 2, TRUE, 0)</f>
        <v>#NAME?</v>
      </c>
      <c r="AP57" s="4">
        <v>9.3</v>
      </c>
      <c r="AQ57" s="4" t="str">
        <f t="array" ref="AQ57">_xludf.IFS(AP57&gt;7.6, 1, AP57&lt;4.4, 2, TRUE, 0)</f>
        <v>#NAME?</v>
      </c>
      <c r="AR57" s="4">
        <v>226.0</v>
      </c>
      <c r="AS57" s="4" t="str">
        <f t="array" ref="AS57">_xludf.IFS(AR57&gt;200, 1, AR57&lt;0, 2, TRUE, 0)</f>
        <v>#NAME?</v>
      </c>
      <c r="AT57" s="4">
        <v>274.0</v>
      </c>
      <c r="AU57" s="4" t="str">
        <f t="array" ref="AU57">_xludf.IFS(AT57&gt;150, 1, AT57&lt;0, 2, TRUE, 0)</f>
        <v>#NAME?</v>
      </c>
      <c r="AV57" s="4">
        <v>9.9</v>
      </c>
      <c r="AW57" s="4" t="str">
        <f t="array" ref="AW57">_xludf.IFS(AV57&gt;10.2, 1, AV57&lt;8.8, 2, TRUE, 0)</f>
        <v>#NAME?</v>
      </c>
      <c r="AX57" s="4">
        <v>5.4</v>
      </c>
      <c r="AY57" s="4" t="str">
        <f t="array" ref="AY57">_xludf.IFS(AX57&gt;5.1, 1, AX57&lt;2.4, 2, TRUE, 0)</f>
        <v>#NAME?</v>
      </c>
      <c r="AZ57" s="4">
        <v>135.0</v>
      </c>
      <c r="BA57" s="4" t="str">
        <f t="array" ref="BA57">_xludf.IFS(AZ57&gt;146, 1, AZ57&lt;136, 2, TRUE, 0)</f>
        <v>#NAME?</v>
      </c>
      <c r="BB57" s="4">
        <v>4.3</v>
      </c>
      <c r="BC57" s="4" t="str">
        <f t="array" ref="BC57">_xludf.IFS(BB57&gt;5.1, 1, BB57&lt;3.5, 2, TRUE, 0)</f>
        <v>#NAME?</v>
      </c>
      <c r="BD57" s="4">
        <v>6.8</v>
      </c>
      <c r="BE57" s="4" t="str">
        <f t="array" ref="BE57">_xludf.IFS(BD57&gt;8.7, 1, BD57&lt;6.6, 2, TRUE, 0)</f>
        <v>#NAME?</v>
      </c>
      <c r="BF57" s="4">
        <v>4.1</v>
      </c>
      <c r="BG57" s="4" t="str">
        <f t="array" ref="BG57">_xludf.IFS(BF57&gt;5.2, 1, BF57&lt;3.5, 2, TRUE, 0)</f>
        <v>#NAME?</v>
      </c>
      <c r="BH57" s="4">
        <v>2.7</v>
      </c>
      <c r="BI57" s="4" t="str">
        <f t="array" ref="BI57">_xludf.IFS(BH57&gt;3.5, 1, BH57&lt;1.5, 2, TRUE, 0)</f>
        <v>#NAME?</v>
      </c>
      <c r="BJ57" s="4">
        <v>237.0</v>
      </c>
      <c r="BK57" s="4" t="str">
        <f t="array" ref="BK57">_xludf.IFS(BJ57&gt;129, 1, BJ57&lt;40, 2, TRUE, 0)</f>
        <v>#NAME?</v>
      </c>
      <c r="BL57" s="4">
        <v>41.0</v>
      </c>
      <c r="BM57" s="4" t="str">
        <f t="array" ref="BM57">_xludf.IFS(BL57&gt;158, 1, BL57&lt;37, 2, TRUE, 0)</f>
        <v>#NAME?</v>
      </c>
      <c r="BN57" s="4">
        <v>251.0</v>
      </c>
      <c r="BO57" s="4" t="str">
        <f t="array" ref="BO57">_xludf.IFS(BN57&gt;392, 1, BN57&lt;135, 2, TRUE, 0)</f>
        <v>#NAME?</v>
      </c>
      <c r="BP57" s="4">
        <v>292.0</v>
      </c>
      <c r="BQ57" s="4" t="str">
        <f t="array" ref="BQ57">_xludf.IFS(BP57&gt;400, 1, BP57&lt;250, 2, TRUE, 0)</f>
        <v>#NAME?</v>
      </c>
      <c r="BR57" s="4">
        <v>97.0</v>
      </c>
      <c r="BS57" s="4" t="str">
        <f t="array" ref="BS57">_xludf.IFS(BR57&gt;400, 1, BR57&lt;30, 2, TRUE, 0)</f>
        <v>#NAME?</v>
      </c>
      <c r="BT57" s="4">
        <v>0.29</v>
      </c>
      <c r="BV57" s="4" t="s">
        <v>90</v>
      </c>
      <c r="BW57" s="4">
        <v>9.2</v>
      </c>
      <c r="BX57" s="4" t="s">
        <v>17</v>
      </c>
    </row>
    <row r="58" ht="15.75" customHeight="1">
      <c r="A58" s="4">
        <v>330181.0</v>
      </c>
      <c r="B58" s="4" t="s">
        <v>21</v>
      </c>
      <c r="C58" s="4">
        <v>67.0</v>
      </c>
      <c r="D58" s="4">
        <v>7.97</v>
      </c>
      <c r="E58" s="4" t="str">
        <f t="array" ref="E58">_xludf.IFS(D58&gt;10, 1, D58&lt;4, 2, TRUE, 0)</f>
        <v>#NAME?</v>
      </c>
      <c r="F58" s="4">
        <v>3.9</v>
      </c>
      <c r="G58" s="4" t="str">
        <f t="array" ref="G58">_xludf.IFS(F58&gt;6.2, 1, F58&lt;3.7, 2, TRUE, 0)</f>
        <v>#NAME?</v>
      </c>
      <c r="H58" s="4">
        <v>11.4</v>
      </c>
      <c r="I58" s="4" t="str">
        <f t="array" ref="I58">_xludf.IFS(H58&gt;18, 1, H58&lt;13, 2, TRUE, 0)</f>
        <v>#NAME?</v>
      </c>
      <c r="J58" s="4">
        <v>34.3</v>
      </c>
      <c r="K58" s="4" t="str">
        <f t="array" ref="K58">_xludf.IFS(J58&gt;55, 1, J58&lt;34, 2, TRUE, 0)</f>
        <v>#NAME?</v>
      </c>
      <c r="L58" s="4">
        <v>87.9</v>
      </c>
      <c r="M58" s="4" t="str">
        <f t="array" ref="M58">_xludf.IFS(L58&gt;100, 1, L58&lt;80, 2, TRUE, 0)</f>
        <v>#NAME?</v>
      </c>
      <c r="N58" s="4">
        <v>29.2</v>
      </c>
      <c r="O58" s="4" t="str">
        <f t="array" ref="O58">_xludf.IFS(N58&gt;32, 1, N58&lt;26, 2, TRUE, 0)</f>
        <v>#NAME?</v>
      </c>
      <c r="P58" s="4">
        <v>33.2</v>
      </c>
      <c r="Q58" s="4" t="str">
        <f t="array" ref="Q58">_xludf.IFS(P58&gt;37, 1, P58&lt;31, 2, TRUE, 0)</f>
        <v>#NAME?</v>
      </c>
      <c r="R58" s="4">
        <v>214.0</v>
      </c>
      <c r="S58" s="4" t="str">
        <f t="array" ref="S58">_xludf.IFS(R58&gt;400, 1, R58&lt;138, 2, TRUE, 0)</f>
        <v>#NAME?</v>
      </c>
      <c r="T58" s="4">
        <v>13.9</v>
      </c>
      <c r="U58" s="4" t="str">
        <f t="array" ref="U58">_xludf.IFS(T58&gt;15, 1, T58&lt;11, 2, TRUE, 0)</f>
        <v>#NAME?</v>
      </c>
      <c r="V58" s="4">
        <v>78.6</v>
      </c>
      <c r="W58" s="4" t="str">
        <f t="array" ref="W58">_xludf.IFS(V58&gt;78, 1, V58&lt;45, 2, TRUE, 0)</f>
        <v>#NAME?</v>
      </c>
      <c r="X58" s="4">
        <v>15.4</v>
      </c>
      <c r="Y58" s="4" t="str">
        <f t="array" ref="Y58">_xludf.IFS(X58&gt;45, 1, X58&lt;23, 2, TRUE, 0)</f>
        <v>#NAME?</v>
      </c>
      <c r="Z58" s="4">
        <v>5.4</v>
      </c>
      <c r="AA58" s="4" t="str">
        <f t="array" ref="AA58">_xludf.IFS(Z58&gt;10, 1, Z58&lt;2, 2, TRUE, 0)</f>
        <v>#NAME?</v>
      </c>
      <c r="AB58" s="4">
        <v>0.3</v>
      </c>
      <c r="AC58" s="4" t="str">
        <f t="array" ref="AC58">_xludf.IFS(AB58&gt;6, 1, AB58&lt;0, 2, TRUE, 0)</f>
        <v>#NAME?</v>
      </c>
      <c r="AD58" s="4">
        <v>0.3</v>
      </c>
      <c r="AE58" s="4" t="str">
        <f t="array" ref="AE58">_xludf.IFS(AD58&gt;2, 1, AD58&lt;0, 2, TRUE, 0)</f>
        <v>#NAME?</v>
      </c>
      <c r="AF58" s="4">
        <v>393.0</v>
      </c>
      <c r="AG58" s="4" t="str">
        <f t="array" ref="AG58">_xludf.IFS(AF58&gt;100, 1, AF58&lt;70, 2, TRUE, 0)</f>
        <v>#NAME?</v>
      </c>
      <c r="AH58" s="4">
        <v>71.2</v>
      </c>
      <c r="AI58" s="4" t="str">
        <f t="array" ref="AI58">_xludf.IFS(AH58&gt;20, 1, AH58&lt;8, 2, TRUE, 0)</f>
        <v>#NAME?</v>
      </c>
      <c r="AJ58" s="4">
        <v>8.0</v>
      </c>
      <c r="AK58" s="4" t="str">
        <f t="array" ref="AK58">_xludf.IFS(AJ58&gt;1.3, 1, AJ58&lt;0.7, 2, TRUE, 0)</f>
        <v>#NAME?</v>
      </c>
      <c r="AL58" s="4">
        <v>12.0</v>
      </c>
      <c r="AM58" s="4" t="str">
        <f t="array" ref="AM58">_xludf.IFS(AL58&gt;39, 1, AL58&lt;13, 2, TRUE, 0)</f>
        <v>#NAME?</v>
      </c>
      <c r="AN58" s="4">
        <v>10.0</v>
      </c>
      <c r="AO58" s="4" t="str">
        <f t="array" ref="AO58">_xludf.IFS(AN58&gt;52, 1, AN58&lt;7, 2, TRUE, 0)</f>
        <v>#NAME?</v>
      </c>
      <c r="AP58" s="4">
        <v>6.4</v>
      </c>
      <c r="AQ58" s="4" t="str">
        <f t="array" ref="AQ58">_xludf.IFS(AP58&gt;7.6, 1, AP58&lt;4.4, 2, TRUE, 0)</f>
        <v>#NAME?</v>
      </c>
      <c r="AR58" s="4">
        <v>181.0</v>
      </c>
      <c r="AS58" s="4" t="str">
        <f t="array" ref="AS58">_xludf.IFS(AR58&gt;200, 1, AR58&lt;0, 2, TRUE, 0)</f>
        <v>#NAME?</v>
      </c>
      <c r="AT58" s="4">
        <v>210.0</v>
      </c>
      <c r="AU58" s="4" t="str">
        <f t="array" ref="AU58">_xludf.IFS(AT58&gt;150, 1, AT58&lt;0, 2, TRUE, 0)</f>
        <v>#NAME?</v>
      </c>
      <c r="AV58" s="4">
        <v>9.0</v>
      </c>
      <c r="AW58" s="4" t="str">
        <f t="array" ref="AW58">_xludf.IFS(AV58&gt;10.2, 1, AV58&lt;8.8, 2, TRUE, 0)</f>
        <v>#NAME?</v>
      </c>
      <c r="AX58" s="4">
        <v>2.7</v>
      </c>
      <c r="AY58" s="4" t="str">
        <f t="array" ref="AY58">_xludf.IFS(AX58&gt;5.1, 1, AX58&lt;2.4, 2, TRUE, 0)</f>
        <v>#NAME?</v>
      </c>
      <c r="AZ58" s="4">
        <v>135.0</v>
      </c>
      <c r="BA58" s="4" t="str">
        <f t="array" ref="BA58">_xludf.IFS(AZ58&gt;146, 1, AZ58&lt;136, 2, TRUE, 0)</f>
        <v>#NAME?</v>
      </c>
      <c r="BB58" s="4">
        <v>4.1</v>
      </c>
      <c r="BC58" s="4" t="str">
        <f t="array" ref="BC58">_xludf.IFS(BB58&gt;5.1, 1, BB58&lt;3.5, 2, TRUE, 0)</f>
        <v>#NAME?</v>
      </c>
      <c r="BD58" s="4">
        <v>7.3</v>
      </c>
      <c r="BE58" s="4" t="str">
        <f t="array" ref="BE58">_xludf.IFS(BD58&gt;8.7, 1, BD58&lt;6.6, 2, TRUE, 0)</f>
        <v>#NAME?</v>
      </c>
      <c r="BF58" s="4">
        <v>4.2</v>
      </c>
      <c r="BG58" s="4" t="str">
        <f t="array" ref="BG58">_xludf.IFS(BF58&gt;5.2, 1, BF58&lt;3.5, 2, TRUE, 0)</f>
        <v>#NAME?</v>
      </c>
      <c r="BH58" s="4">
        <v>3.1</v>
      </c>
      <c r="BI58" s="4" t="str">
        <f t="array" ref="BI58">_xludf.IFS(BH58&gt;3.5, 1, BH58&lt;1.5, 2, TRUE, 0)</f>
        <v>#NAME?</v>
      </c>
      <c r="BJ58" s="4">
        <v>64.0</v>
      </c>
      <c r="BK58" s="4" t="str">
        <f t="array" ref="BK58">_xludf.IFS(BJ58&gt;129, 1, BJ58&lt;40, 2, TRUE, 0)</f>
        <v>#NAME?</v>
      </c>
      <c r="BL58" s="4">
        <v>54.0</v>
      </c>
      <c r="BM58" s="4" t="str">
        <f t="array" ref="BM58">_xludf.IFS(BL58&gt;158, 1, BL58&lt;37, 2, TRUE, 0)</f>
        <v>#NAME?</v>
      </c>
      <c r="BN58" s="4">
        <v>165.0</v>
      </c>
      <c r="BO58" s="4" t="str">
        <f t="array" ref="BO58">_xludf.IFS(BN58&gt;392, 1, BN58&lt;135, 2, TRUE, 0)</f>
        <v>#NAME?</v>
      </c>
      <c r="BP58" s="4">
        <v>219.0</v>
      </c>
      <c r="BQ58" s="4" t="str">
        <f t="array" ref="BQ58">_xludf.IFS(BP58&gt;400, 1, BP58&lt;250, 2, TRUE, 0)</f>
        <v>#NAME?</v>
      </c>
      <c r="BR58" s="4">
        <v>252.0</v>
      </c>
      <c r="BS58" s="4" t="str">
        <f t="array" ref="BS58">_xludf.IFS(BR58&gt;400, 1, BR58&lt;30, 2, TRUE, 0)</f>
        <v>#NAME?</v>
      </c>
      <c r="BT58" s="4">
        <v>0.35</v>
      </c>
      <c r="BV58" s="4" t="s">
        <v>90</v>
      </c>
      <c r="BW58" s="4">
        <v>7.3</v>
      </c>
      <c r="BX58" s="4" t="s">
        <v>17</v>
      </c>
    </row>
    <row r="59" ht="15.75" customHeight="1">
      <c r="A59" s="4">
        <v>331383.0</v>
      </c>
      <c r="B59" s="4" t="s">
        <v>11</v>
      </c>
      <c r="C59" s="4">
        <v>69.0</v>
      </c>
      <c r="D59" s="4">
        <v>6.51</v>
      </c>
      <c r="E59" s="4" t="str">
        <f t="array" ref="E59">_xludf.IFS(D59&gt;10, 1, D59&lt;4, 2, TRUE, 0)</f>
        <v>#NAME?</v>
      </c>
      <c r="F59" s="4">
        <v>3.72</v>
      </c>
      <c r="G59" s="4" t="str">
        <f t="array" ref="G59">_xludf.IFS(F59&gt;6.2, 1, F59&lt;3.7, 2, TRUE, 0)</f>
        <v>#NAME?</v>
      </c>
      <c r="H59" s="4">
        <v>11.4</v>
      </c>
      <c r="I59" s="4" t="str">
        <f t="array" ref="I59">_xludf.IFS(H59&gt;18, 1, H59&lt;13, 2, TRUE, 0)</f>
        <v>#NAME?</v>
      </c>
      <c r="J59" s="4">
        <v>34.0</v>
      </c>
      <c r="K59" s="4" t="str">
        <f t="array" ref="K59">_xludf.IFS(J59&gt;55, 1, J59&lt;34, 2, TRUE, 0)</f>
        <v>#NAME?</v>
      </c>
      <c r="L59" s="4">
        <v>91.4</v>
      </c>
      <c r="M59" s="4" t="str">
        <f t="array" ref="M59">_xludf.IFS(L59&gt;100, 1, L59&lt;80, 2, TRUE, 0)</f>
        <v>#NAME?</v>
      </c>
      <c r="N59" s="4">
        <v>30.6</v>
      </c>
      <c r="O59" s="4" t="str">
        <f t="array" ref="O59">_xludf.IFS(N59&gt;32, 1, N59&lt;26, 2, TRUE, 0)</f>
        <v>#NAME?</v>
      </c>
      <c r="P59" s="4">
        <v>33.5</v>
      </c>
      <c r="Q59" s="4" t="str">
        <f t="array" ref="Q59">_xludf.IFS(P59&gt;37, 1, P59&lt;31, 2, TRUE, 0)</f>
        <v>#NAME?</v>
      </c>
      <c r="R59" s="4">
        <v>216.0</v>
      </c>
      <c r="S59" s="4" t="str">
        <f t="array" ref="S59">_xludf.IFS(R59&gt;400, 1, R59&lt;138, 2, TRUE, 0)</f>
        <v>#NAME?</v>
      </c>
      <c r="T59" s="4">
        <v>14.7</v>
      </c>
      <c r="U59" s="4" t="str">
        <f t="array" ref="U59">_xludf.IFS(T59&gt;15, 1, T59&lt;11, 2, TRUE, 0)</f>
        <v>#NAME?</v>
      </c>
      <c r="V59" s="4">
        <v>70.6</v>
      </c>
      <c r="W59" s="4" t="str">
        <f t="array" ref="W59">_xludf.IFS(V59&gt;78, 1, V59&lt;45, 2, TRUE, 0)</f>
        <v>#NAME?</v>
      </c>
      <c r="X59" s="4">
        <v>17.7</v>
      </c>
      <c r="Y59" s="4" t="str">
        <f t="array" ref="Y59">_xludf.IFS(X59&gt;45, 1, X59&lt;23, 2, TRUE, 0)</f>
        <v>#NAME?</v>
      </c>
      <c r="Z59" s="4">
        <v>6.8</v>
      </c>
      <c r="AA59" s="4" t="str">
        <f t="array" ref="AA59">_xludf.IFS(Z59&gt;10, 1, Z59&lt;2, 2, TRUE, 0)</f>
        <v>#NAME?</v>
      </c>
      <c r="AB59" s="4">
        <v>4.0</v>
      </c>
      <c r="AC59" s="4" t="str">
        <f t="array" ref="AC59">_xludf.IFS(AB59&gt;6, 1, AB59&lt;0, 2, TRUE, 0)</f>
        <v>#NAME?</v>
      </c>
      <c r="AD59" s="4">
        <v>0.9</v>
      </c>
      <c r="AE59" s="4" t="str">
        <f t="array" ref="AE59">_xludf.IFS(AD59&gt;2, 1, AD59&lt;0, 2, TRUE, 0)</f>
        <v>#NAME?</v>
      </c>
      <c r="AF59" s="4">
        <v>226.0</v>
      </c>
      <c r="AG59" s="4" t="str">
        <f t="array" ref="AG59">_xludf.IFS(AF59&gt;100, 1, AF59&lt;70, 2, TRUE, 0)</f>
        <v>#NAME?</v>
      </c>
      <c r="AH59" s="4">
        <v>101.9</v>
      </c>
      <c r="AI59" s="4" t="str">
        <f t="array" ref="AI59">_xludf.IFS(AH59&gt;20, 1, AH59&lt;8, 2, TRUE, 0)</f>
        <v>#NAME?</v>
      </c>
      <c r="AJ59" s="4">
        <v>12.5</v>
      </c>
      <c r="AK59" s="4" t="str">
        <f t="array" ref="AK59">_xludf.IFS(AJ59&gt;1.3, 1, AJ59&lt;0.7, 2, TRUE, 0)</f>
        <v>#NAME?</v>
      </c>
      <c r="AL59" s="4">
        <v>11.0</v>
      </c>
      <c r="AM59" s="4" t="str">
        <f t="array" ref="AM59">_xludf.IFS(AL59&gt;39, 1, AL59&lt;13, 2, TRUE, 0)</f>
        <v>#NAME?</v>
      </c>
      <c r="AN59" s="4">
        <v>12.0</v>
      </c>
      <c r="AO59" s="4" t="str">
        <f t="array" ref="AO59">_xludf.IFS(AN59&gt;52, 1, AN59&lt;7, 2, TRUE, 0)</f>
        <v>#NAME?</v>
      </c>
      <c r="AP59" s="4">
        <v>11.8</v>
      </c>
      <c r="AQ59" s="4" t="str">
        <f t="array" ref="AQ59">_xludf.IFS(AP59&gt;7.6, 1, AP59&lt;4.4, 2, TRUE, 0)</f>
        <v>#NAME?</v>
      </c>
      <c r="AR59" s="4">
        <v>111.0</v>
      </c>
      <c r="AS59" s="4" t="str">
        <f t="array" ref="AS59">_xludf.IFS(AR59&gt;200, 1, AR59&lt;0, 2, TRUE, 0)</f>
        <v>#NAME?</v>
      </c>
      <c r="AT59" s="4">
        <v>131.0</v>
      </c>
      <c r="AU59" s="4" t="str">
        <f t="array" ref="AU59">_xludf.IFS(AT59&gt;150, 1, AT59&lt;0, 2, TRUE, 0)</f>
        <v>#NAME?</v>
      </c>
      <c r="AV59" s="4">
        <v>9.4</v>
      </c>
      <c r="AW59" s="4" t="str">
        <f t="array" ref="AW59">_xludf.IFS(AV59&gt;10.2, 1, AV59&lt;8.8, 2, TRUE, 0)</f>
        <v>#NAME?</v>
      </c>
      <c r="AX59" s="4">
        <v>8.0</v>
      </c>
      <c r="AY59" s="4" t="str">
        <f t="array" ref="AY59">_xludf.IFS(AX59&gt;5.1, 1, AX59&lt;2.4, 2, TRUE, 0)</f>
        <v>#NAME?</v>
      </c>
      <c r="AZ59" s="4">
        <v>134.0</v>
      </c>
      <c r="BA59" s="4" t="str">
        <f t="array" ref="BA59">_xludf.IFS(AZ59&gt;146, 1, AZ59&lt;136, 2, TRUE, 0)</f>
        <v>#NAME?</v>
      </c>
      <c r="BB59" s="4">
        <v>4.9</v>
      </c>
      <c r="BC59" s="4" t="str">
        <f t="array" ref="BC59">_xludf.IFS(BB59&gt;5.1, 1, BB59&lt;3.5, 2, TRUE, 0)</f>
        <v>#NAME?</v>
      </c>
      <c r="BD59" s="4">
        <v>6.9</v>
      </c>
      <c r="BE59" s="4" t="str">
        <f t="array" ref="BE59">_xludf.IFS(BD59&gt;8.7, 1, BD59&lt;6.6, 2, TRUE, 0)</f>
        <v>#NAME?</v>
      </c>
      <c r="BF59" s="4">
        <v>3.9</v>
      </c>
      <c r="BG59" s="4" t="str">
        <f t="array" ref="BG59">_xludf.IFS(BF59&gt;5.2, 1, BF59&lt;3.5, 2, TRUE, 0)</f>
        <v>#NAME?</v>
      </c>
      <c r="BH59" s="4">
        <v>3.0</v>
      </c>
      <c r="BI59" s="4" t="str">
        <f t="array" ref="BI59">_xludf.IFS(BH59&gt;3.5, 1, BH59&lt;1.5, 2, TRUE, 0)</f>
        <v>#NAME?</v>
      </c>
      <c r="BJ59" s="4">
        <v>138.0</v>
      </c>
      <c r="BK59" s="4" t="str">
        <f t="array" ref="BK59">_xludf.IFS(BJ59&gt;129, 1, BJ59&lt;40, 2, TRUE, 0)</f>
        <v>#NAME?</v>
      </c>
      <c r="BL59" s="4">
        <v>55.0</v>
      </c>
      <c r="BM59" s="4" t="str">
        <f t="array" ref="BM59">_xludf.IFS(BL59&gt;158, 1, BL59&lt;37, 2, TRUE, 0)</f>
        <v>#NAME?</v>
      </c>
      <c r="BN59" s="4">
        <v>207.0</v>
      </c>
      <c r="BO59" s="4" t="str">
        <f t="array" ref="BO59">_xludf.IFS(BN59&gt;392, 1, BN59&lt;135, 2, TRUE, 0)</f>
        <v>#NAME?</v>
      </c>
      <c r="BP59" s="4">
        <v>262.0</v>
      </c>
      <c r="BQ59" s="4" t="str">
        <f t="array" ref="BQ59">_xludf.IFS(BP59&gt;400, 1, BP59&lt;250, 2, TRUE, 0)</f>
        <v>#NAME?</v>
      </c>
      <c r="BR59" s="4">
        <v>102.0</v>
      </c>
      <c r="BS59" s="4" t="str">
        <f t="array" ref="BS59">_xludf.IFS(BR59&gt;400, 1, BR59&lt;30, 2, TRUE, 0)</f>
        <v>#NAME?</v>
      </c>
      <c r="BT59" s="4">
        <v>0.35</v>
      </c>
      <c r="BV59" s="4" t="s">
        <v>90</v>
      </c>
      <c r="BW59" s="4">
        <v>6.2</v>
      </c>
      <c r="BX59" s="4" t="s">
        <v>17</v>
      </c>
    </row>
    <row r="60" ht="15.75" customHeight="1">
      <c r="A60" s="4">
        <v>333781.0</v>
      </c>
      <c r="B60" s="4" t="s">
        <v>21</v>
      </c>
      <c r="C60" s="4">
        <v>53.0</v>
      </c>
      <c r="D60" s="4">
        <v>9.39</v>
      </c>
      <c r="E60" s="4" t="str">
        <f t="array" ref="E60">_xludf.IFS(D60&gt;10, 1, D60&lt;4, 2, TRUE, 0)</f>
        <v>#NAME?</v>
      </c>
      <c r="F60" s="4">
        <v>3.77</v>
      </c>
      <c r="G60" s="4" t="str">
        <f t="array" ref="G60">_xludf.IFS(F60&gt;6.2, 1, F60&lt;3.7, 2, TRUE, 0)</f>
        <v>#NAME?</v>
      </c>
      <c r="H60" s="4">
        <v>11.2</v>
      </c>
      <c r="I60" s="4" t="str">
        <f t="array" ref="I60">_xludf.IFS(H60&gt;18, 1, H60&lt;13, 2, TRUE, 0)</f>
        <v>#NAME?</v>
      </c>
      <c r="J60" s="4">
        <v>33.4</v>
      </c>
      <c r="K60" s="4" t="str">
        <f t="array" ref="K60">_xludf.IFS(J60&gt;55, 1, J60&lt;34, 2, TRUE, 0)</f>
        <v>#NAME?</v>
      </c>
      <c r="L60" s="4">
        <v>88.6</v>
      </c>
      <c r="M60" s="4" t="str">
        <f t="array" ref="M60">_xludf.IFS(L60&gt;100, 1, L60&lt;80, 2, TRUE, 0)</f>
        <v>#NAME?</v>
      </c>
      <c r="N60" s="4">
        <v>29.7</v>
      </c>
      <c r="O60" s="4" t="str">
        <f t="array" ref="O60">_xludf.IFS(N60&gt;32, 1, N60&lt;26, 2, TRUE, 0)</f>
        <v>#NAME?</v>
      </c>
      <c r="P60" s="4">
        <v>33.5</v>
      </c>
      <c r="Q60" s="4" t="str">
        <f t="array" ref="Q60">_xludf.IFS(P60&gt;37, 1, P60&lt;31, 2, TRUE, 0)</f>
        <v>#NAME?</v>
      </c>
      <c r="R60" s="4">
        <v>252.0</v>
      </c>
      <c r="S60" s="4" t="str">
        <f t="array" ref="S60">_xludf.IFS(R60&gt;400, 1, R60&lt;138, 2, TRUE, 0)</f>
        <v>#NAME?</v>
      </c>
      <c r="T60" s="4">
        <v>14.2</v>
      </c>
      <c r="U60" s="4" t="str">
        <f t="array" ref="U60">_xludf.IFS(T60&gt;15, 1, T60&lt;11, 2, TRUE, 0)</f>
        <v>#NAME?</v>
      </c>
      <c r="V60" s="4">
        <v>65.8</v>
      </c>
      <c r="W60" s="4" t="str">
        <f t="array" ref="W60">_xludf.IFS(V60&gt;78, 1, V60&lt;45, 2, TRUE, 0)</f>
        <v>#NAME?</v>
      </c>
      <c r="X60" s="4">
        <v>24.9</v>
      </c>
      <c r="Y60" s="4" t="str">
        <f t="array" ref="Y60">_xludf.IFS(X60&gt;45, 1, X60&lt;23, 2, TRUE, 0)</f>
        <v>#NAME?</v>
      </c>
      <c r="Z60" s="4">
        <v>5.8</v>
      </c>
      <c r="AA60" s="4" t="str">
        <f t="array" ref="AA60">_xludf.IFS(Z60&gt;10, 1, Z60&lt;2, 2, TRUE, 0)</f>
        <v>#NAME?</v>
      </c>
      <c r="AB60" s="4">
        <v>2.4</v>
      </c>
      <c r="AC60" s="4" t="str">
        <f t="array" ref="AC60">_xludf.IFS(AB60&gt;6, 1, AB60&lt;0, 2, TRUE, 0)</f>
        <v>#NAME?</v>
      </c>
      <c r="AD60" s="4">
        <v>1.1</v>
      </c>
      <c r="AE60" s="4" t="str">
        <f t="array" ref="AE60">_xludf.IFS(AD60&gt;2, 1, AD60&lt;0, 2, TRUE, 0)</f>
        <v>#NAME?</v>
      </c>
      <c r="AF60" s="4">
        <v>153.0</v>
      </c>
      <c r="AG60" s="4" t="str">
        <f t="array" ref="AG60">_xludf.IFS(AF60&gt;100, 1, AF60&lt;70, 2, TRUE, 0)</f>
        <v>#NAME?</v>
      </c>
      <c r="AH60" s="4">
        <v>65.3</v>
      </c>
      <c r="AI60" s="4" t="str">
        <f t="array" ref="AI60">_xludf.IFS(AH60&gt;20, 1, AH60&lt;8, 2, TRUE, 0)</f>
        <v>#NAME?</v>
      </c>
      <c r="AJ60" s="4">
        <v>8.8</v>
      </c>
      <c r="AK60" s="4" t="str">
        <f t="array" ref="AK60">_xludf.IFS(AJ60&gt;1.3, 1, AJ60&lt;0.7, 2, TRUE, 0)</f>
        <v>#NAME?</v>
      </c>
      <c r="AL60" s="4">
        <v>9.0</v>
      </c>
      <c r="AM60" s="4" t="str">
        <f t="array" ref="AM60">_xludf.IFS(AL60&gt;39, 1, AL60&lt;13, 2, TRUE, 0)</f>
        <v>#NAME?</v>
      </c>
      <c r="AN60" s="4">
        <v>8.0</v>
      </c>
      <c r="AO60" s="4" t="str">
        <f t="array" ref="AO60">_xludf.IFS(AN60&gt;52, 1, AN60&lt;7, 2, TRUE, 0)</f>
        <v>#NAME?</v>
      </c>
      <c r="AP60" s="4">
        <v>6.8</v>
      </c>
      <c r="AQ60" s="4" t="str">
        <f t="array" ref="AQ60">_xludf.IFS(AP60&gt;7.6, 1, AP60&lt;4.4, 2, TRUE, 0)</f>
        <v>#NAME?</v>
      </c>
      <c r="AR60" s="4">
        <v>171.0</v>
      </c>
      <c r="AS60" s="4" t="str">
        <f t="array" ref="AS60">_xludf.IFS(AR60&gt;200, 1, AR60&lt;0, 2, TRUE, 0)</f>
        <v>#NAME?</v>
      </c>
      <c r="AT60" s="4">
        <v>190.0</v>
      </c>
      <c r="AU60" s="4" t="str">
        <f t="array" ref="AU60">_xludf.IFS(AT60&gt;150, 1, AT60&lt;0, 2, TRUE, 0)</f>
        <v>#NAME?</v>
      </c>
      <c r="AV60" s="4">
        <v>9.3</v>
      </c>
      <c r="AW60" s="4" t="str">
        <f t="array" ref="AW60">_xludf.IFS(AV60&gt;10.2, 1, AV60&lt;8.8, 2, TRUE, 0)</f>
        <v>#NAME?</v>
      </c>
      <c r="AX60" s="4">
        <v>5.8</v>
      </c>
      <c r="AY60" s="4" t="str">
        <f t="array" ref="AY60">_xludf.IFS(AX60&gt;5.1, 1, AX60&lt;2.4, 2, TRUE, 0)</f>
        <v>#NAME?</v>
      </c>
      <c r="AZ60" s="4">
        <v>138.0</v>
      </c>
      <c r="BA60" s="4" t="str">
        <f t="array" ref="BA60">_xludf.IFS(AZ60&gt;146, 1, AZ60&lt;136, 2, TRUE, 0)</f>
        <v>#NAME?</v>
      </c>
      <c r="BB60" s="4">
        <v>4.4</v>
      </c>
      <c r="BC60" s="4" t="str">
        <f t="array" ref="BC60">_xludf.IFS(BB60&gt;5.1, 1, BB60&lt;3.5, 2, TRUE, 0)</f>
        <v>#NAME?</v>
      </c>
      <c r="BD60" s="4">
        <v>8.0</v>
      </c>
      <c r="BE60" s="4" t="str">
        <f t="array" ref="BE60">_xludf.IFS(BD60&gt;8.7, 1, BD60&lt;6.6, 2, TRUE, 0)</f>
        <v>#NAME?</v>
      </c>
      <c r="BF60" s="4">
        <v>4.4</v>
      </c>
      <c r="BG60" s="4" t="str">
        <f t="array" ref="BG60">_xludf.IFS(BF60&gt;5.2, 1, BF60&lt;3.5, 2, TRUE, 0)</f>
        <v>#NAME?</v>
      </c>
      <c r="BH60" s="4">
        <v>3.6</v>
      </c>
      <c r="BI60" s="4" t="str">
        <f t="array" ref="BI60">_xludf.IFS(BH60&gt;3.5, 1, BH60&lt;1.5, 2, TRUE, 0)</f>
        <v>#NAME?</v>
      </c>
      <c r="BJ60" s="4">
        <v>89.0</v>
      </c>
      <c r="BK60" s="4" t="str">
        <f t="array" ref="BK60">_xludf.IFS(BJ60&gt;129, 1, BJ60&lt;40, 2, TRUE, 0)</f>
        <v>#NAME?</v>
      </c>
      <c r="BL60" s="4">
        <v>43.0</v>
      </c>
      <c r="BM60" s="4" t="str">
        <f t="array" ref="BM60">_xludf.IFS(BL60&gt;158, 1, BL60&lt;37, 2, TRUE, 0)</f>
        <v>#NAME?</v>
      </c>
      <c r="BN60" s="4">
        <v>150.0</v>
      </c>
      <c r="BO60" s="4" t="str">
        <f t="array" ref="BO60">_xludf.IFS(BN60&gt;392, 1, BN60&lt;135, 2, TRUE, 0)</f>
        <v>#NAME?</v>
      </c>
      <c r="BP60" s="4">
        <v>193.0</v>
      </c>
      <c r="BQ60" s="4" t="str">
        <f t="array" ref="BQ60">_xludf.IFS(BP60&gt;400, 1, BP60&lt;250, 2, TRUE, 0)</f>
        <v>#NAME?</v>
      </c>
      <c r="BR60" s="4">
        <v>468.0</v>
      </c>
      <c r="BS60" s="4" t="str">
        <f t="array" ref="BS60">_xludf.IFS(BR60&gt;400, 1, BR60&lt;30, 2, TRUE, 0)</f>
        <v>#NAME?</v>
      </c>
      <c r="BT60" s="4">
        <v>0.28</v>
      </c>
      <c r="BV60" s="4" t="s">
        <v>90</v>
      </c>
      <c r="BW60" s="4">
        <v>7.8</v>
      </c>
      <c r="BX60" s="4" t="s">
        <v>17</v>
      </c>
    </row>
    <row r="61" ht="15.75" customHeight="1">
      <c r="A61" s="4">
        <v>338780.0</v>
      </c>
      <c r="B61" s="4" t="s">
        <v>11</v>
      </c>
      <c r="C61" s="4">
        <v>70.0</v>
      </c>
      <c r="D61" s="4">
        <v>6.89</v>
      </c>
      <c r="E61" s="4" t="str">
        <f t="array" ref="E61">_xludf.IFS(D61&gt;10, 1, D61&lt;4, 2, TRUE, 0)</f>
        <v>#NAME?</v>
      </c>
      <c r="F61" s="4">
        <v>3.36</v>
      </c>
      <c r="G61" s="4" t="str">
        <f t="array" ref="G61">_xludf.IFS(F61&gt;6.2, 1, F61&lt;3.7, 2, TRUE, 0)</f>
        <v>#NAME?</v>
      </c>
      <c r="H61" s="4">
        <v>10.3</v>
      </c>
      <c r="I61" s="4" t="str">
        <f t="array" ref="I61">_xludf.IFS(H61&gt;18, 1, H61&lt;13, 2, TRUE, 0)</f>
        <v>#NAME?</v>
      </c>
      <c r="J61" s="4">
        <v>29.3</v>
      </c>
      <c r="K61" s="4" t="str">
        <f t="array" ref="K61">_xludf.IFS(J61&gt;55, 1, J61&lt;34, 2, TRUE, 0)</f>
        <v>#NAME?</v>
      </c>
      <c r="L61" s="4">
        <v>87.2</v>
      </c>
      <c r="M61" s="4" t="str">
        <f t="array" ref="M61">_xludf.IFS(L61&gt;100, 1, L61&lt;80, 2, TRUE, 0)</f>
        <v>#NAME?</v>
      </c>
      <c r="N61" s="4">
        <v>30.7</v>
      </c>
      <c r="O61" s="4" t="str">
        <f t="array" ref="O61">_xludf.IFS(N61&gt;32, 1, N61&lt;26, 2, TRUE, 0)</f>
        <v>#NAME?</v>
      </c>
      <c r="P61" s="4">
        <v>35.2</v>
      </c>
      <c r="Q61" s="4" t="str">
        <f t="array" ref="Q61">_xludf.IFS(P61&gt;37, 1, P61&lt;31, 2, TRUE, 0)</f>
        <v>#NAME?</v>
      </c>
      <c r="R61" s="4">
        <v>164.0</v>
      </c>
      <c r="S61" s="4" t="str">
        <f t="array" ref="S61">_xludf.IFS(R61&gt;400, 1, R61&lt;138, 2, TRUE, 0)</f>
        <v>#NAME?</v>
      </c>
      <c r="T61" s="4">
        <v>13.8</v>
      </c>
      <c r="U61" s="4" t="str">
        <f t="array" ref="U61">_xludf.IFS(T61&gt;15, 1, T61&lt;11, 2, TRUE, 0)</f>
        <v>#NAME?</v>
      </c>
      <c r="V61" s="4">
        <v>55.3</v>
      </c>
      <c r="W61" s="4" t="str">
        <f t="array" ref="W61">_xludf.IFS(V61&gt;78, 1, V61&lt;45, 2, TRUE, 0)</f>
        <v>#NAME?</v>
      </c>
      <c r="X61" s="4">
        <v>17.0</v>
      </c>
      <c r="Y61" s="4" t="str">
        <f t="array" ref="Y61">_xludf.IFS(X61&gt;45, 1, X61&lt;23, 2, TRUE, 0)</f>
        <v>#NAME?</v>
      </c>
      <c r="Z61" s="4">
        <v>8.4</v>
      </c>
      <c r="AA61" s="4" t="str">
        <f t="array" ref="AA61">_xludf.IFS(Z61&gt;10, 1, Z61&lt;2, 2, TRUE, 0)</f>
        <v>#NAME?</v>
      </c>
      <c r="AB61" s="4">
        <v>18.6</v>
      </c>
      <c r="AC61" s="4" t="str">
        <f t="array" ref="AC61">_xludf.IFS(AB61&gt;6, 1, AB61&lt;0, 2, TRUE, 0)</f>
        <v>#NAME?</v>
      </c>
      <c r="AD61" s="4">
        <v>0.7</v>
      </c>
      <c r="AE61" s="4" t="str">
        <f t="array" ref="AE61">_xludf.IFS(AD61&gt;2, 1, AD61&lt;0, 2, TRUE, 0)</f>
        <v>#NAME?</v>
      </c>
      <c r="AF61" s="4">
        <v>218.0</v>
      </c>
      <c r="AG61" s="4" t="str">
        <f t="array" ref="AG61">_xludf.IFS(AF61&gt;100, 1, AF61&lt;70, 2, TRUE, 0)</f>
        <v>#NAME?</v>
      </c>
      <c r="AH61" s="4">
        <v>57.5</v>
      </c>
      <c r="AI61" s="4" t="str">
        <f t="array" ref="AI61">_xludf.IFS(AH61&gt;20, 1, AH61&lt;8, 2, TRUE, 0)</f>
        <v>#NAME?</v>
      </c>
      <c r="AJ61" s="4">
        <v>8.2</v>
      </c>
      <c r="AK61" s="4" t="str">
        <f t="array" ref="AK61">_xludf.IFS(AJ61&gt;1.3, 1, AJ61&lt;0.7, 2, TRUE, 0)</f>
        <v>#NAME?</v>
      </c>
      <c r="AL61" s="4">
        <v>11.0</v>
      </c>
      <c r="AM61" s="4" t="str">
        <f t="array" ref="AM61">_xludf.IFS(AL61&gt;39, 1, AL61&lt;13, 2, TRUE, 0)</f>
        <v>#NAME?</v>
      </c>
      <c r="AN61" s="4">
        <v>13.0</v>
      </c>
      <c r="AO61" s="4" t="str">
        <f t="array" ref="AO61">_xludf.IFS(AN61&gt;52, 1, AN61&lt;7, 2, TRUE, 0)</f>
        <v>#NAME?</v>
      </c>
      <c r="AP61" s="4">
        <v>5.1</v>
      </c>
      <c r="AQ61" s="4" t="str">
        <f t="array" ref="AQ61">_xludf.IFS(AP61&gt;7.6, 1, AP61&lt;4.4, 2, TRUE, 0)</f>
        <v>#NAME?</v>
      </c>
      <c r="AR61" s="4">
        <v>105.0</v>
      </c>
      <c r="AS61" s="4" t="str">
        <f t="array" ref="AS61">_xludf.IFS(AR61&gt;200, 1, AR61&lt;0, 2, TRUE, 0)</f>
        <v>#NAME?</v>
      </c>
      <c r="AT61" s="4">
        <v>113.0</v>
      </c>
      <c r="AU61" s="4" t="str">
        <f t="array" ref="AU61">_xludf.IFS(AT61&gt;150, 1, AT61&lt;0, 2, TRUE, 0)</f>
        <v>#NAME?</v>
      </c>
      <c r="AV61" s="4">
        <v>9.4</v>
      </c>
      <c r="AW61" s="4" t="str">
        <f t="array" ref="AW61">_xludf.IFS(AV61&gt;10.2, 1, AV61&lt;8.8, 2, TRUE, 0)</f>
        <v>#NAME?</v>
      </c>
      <c r="AX61" s="4">
        <v>1.9</v>
      </c>
      <c r="AY61" s="4" t="str">
        <f t="array" ref="AY61">_xludf.IFS(AX61&gt;5.1, 1, AX61&lt;2.4, 2, TRUE, 0)</f>
        <v>#NAME?</v>
      </c>
      <c r="AZ61" s="4">
        <v>138.0</v>
      </c>
      <c r="BA61" s="4" t="str">
        <f t="array" ref="BA61">_xludf.IFS(AZ61&gt;146, 1, AZ61&lt;136, 2, TRUE, 0)</f>
        <v>#NAME?</v>
      </c>
      <c r="BB61" s="4">
        <v>3.8</v>
      </c>
      <c r="BC61" s="4" t="str">
        <f t="array" ref="BC61">_xludf.IFS(BB61&gt;5.1, 1, BB61&lt;3.5, 2, TRUE, 0)</f>
        <v>#NAME?</v>
      </c>
      <c r="BD61" s="4">
        <v>7.8</v>
      </c>
      <c r="BE61" s="4" t="str">
        <f t="array" ref="BE61">_xludf.IFS(BD61&gt;8.7, 1, BD61&lt;6.6, 2, TRUE, 0)</f>
        <v>#NAME?</v>
      </c>
      <c r="BF61" s="4">
        <v>4.2</v>
      </c>
      <c r="BG61" s="4" t="str">
        <f t="array" ref="BG61">_xludf.IFS(BF61&gt;5.2, 1, BF61&lt;3.5, 2, TRUE, 0)</f>
        <v>#NAME?</v>
      </c>
      <c r="BH61" s="4">
        <v>3.6</v>
      </c>
      <c r="BI61" s="4" t="str">
        <f t="array" ref="BI61">_xludf.IFS(BH61&gt;3.5, 1, BH61&lt;1.5, 2, TRUE, 0)</f>
        <v>#NAME?</v>
      </c>
      <c r="BJ61" s="4">
        <v>66.0</v>
      </c>
      <c r="BK61" s="4" t="str">
        <f t="array" ref="BK61">_xludf.IFS(BJ61&gt;129, 1, BJ61&lt;40, 2, TRUE, 0)</f>
        <v>#NAME?</v>
      </c>
      <c r="BL61" s="4">
        <v>41.0</v>
      </c>
      <c r="BM61" s="4" t="str">
        <f t="array" ref="BM61">_xludf.IFS(BL61&gt;158, 1, BL61&lt;37, 2, TRUE, 0)</f>
        <v>#NAME?</v>
      </c>
      <c r="BN61" s="4">
        <v>198.0</v>
      </c>
      <c r="BO61" s="4" t="str">
        <f t="array" ref="BO61">_xludf.IFS(BN61&gt;392, 1, BN61&lt;135, 2, TRUE, 0)</f>
        <v>#NAME?</v>
      </c>
      <c r="BP61" s="4">
        <v>239.0</v>
      </c>
      <c r="BQ61" s="4" t="str">
        <f t="array" ref="BQ61">_xludf.IFS(BP61&gt;400, 1, BP61&lt;250, 2, TRUE, 0)</f>
        <v>#NAME?</v>
      </c>
      <c r="BR61" s="4">
        <v>416.0</v>
      </c>
      <c r="BS61" s="4" t="str">
        <f t="array" ref="BS61">_xludf.IFS(BR61&gt;400, 1, BR61&lt;30, 2, TRUE, 0)</f>
        <v>#NAME?</v>
      </c>
      <c r="BT61" s="4">
        <v>0.34</v>
      </c>
      <c r="BV61" s="4" t="s">
        <v>90</v>
      </c>
      <c r="BW61" s="4">
        <v>7.2</v>
      </c>
      <c r="BX61" s="4" t="s">
        <v>17</v>
      </c>
    </row>
    <row r="62" ht="15.75" customHeight="1">
      <c r="A62" s="4">
        <v>340271.0</v>
      </c>
      <c r="B62" s="4" t="s">
        <v>11</v>
      </c>
      <c r="C62" s="4">
        <v>65.0</v>
      </c>
      <c r="D62" s="4">
        <v>3.86</v>
      </c>
      <c r="E62" s="4" t="str">
        <f t="array" ref="E62">_xludf.IFS(D62&gt;10, 1, D62&lt;4, 2, TRUE, 0)</f>
        <v>#NAME?</v>
      </c>
      <c r="F62" s="4">
        <v>3.25</v>
      </c>
      <c r="G62" s="4" t="str">
        <f t="array" ref="G62">_xludf.IFS(F62&gt;6.2, 1, F62&lt;3.7, 2, TRUE, 0)</f>
        <v>#NAME?</v>
      </c>
      <c r="H62" s="4">
        <v>10.4</v>
      </c>
      <c r="I62" s="4" t="str">
        <f t="array" ref="I62">_xludf.IFS(H62&gt;18, 1, H62&lt;13, 2, TRUE, 0)</f>
        <v>#NAME?</v>
      </c>
      <c r="J62" s="4">
        <v>29.7</v>
      </c>
      <c r="K62" s="4" t="str">
        <f t="array" ref="K62">_xludf.IFS(J62&gt;55, 1, J62&lt;34, 2, TRUE, 0)</f>
        <v>#NAME?</v>
      </c>
      <c r="L62" s="4">
        <v>91.4</v>
      </c>
      <c r="M62" s="4" t="str">
        <f t="array" ref="M62">_xludf.IFS(L62&gt;100, 1, L62&lt;80, 2, TRUE, 0)</f>
        <v>#NAME?</v>
      </c>
      <c r="N62" s="4">
        <v>32.0</v>
      </c>
      <c r="O62" s="4" t="str">
        <f t="array" ref="O62">_xludf.IFS(N62&gt;32, 1, N62&lt;26, 2, TRUE, 0)</f>
        <v>#NAME?</v>
      </c>
      <c r="P62" s="4">
        <v>35.0</v>
      </c>
      <c r="Q62" s="4" t="str">
        <f t="array" ref="Q62">_xludf.IFS(P62&gt;37, 1, P62&lt;31, 2, TRUE, 0)</f>
        <v>#NAME?</v>
      </c>
      <c r="R62" s="4">
        <v>93.0</v>
      </c>
      <c r="S62" s="4" t="str">
        <f t="array" ref="S62">_xludf.IFS(R62&gt;400, 1, R62&lt;138, 2, TRUE, 0)</f>
        <v>#NAME?</v>
      </c>
      <c r="T62" s="4">
        <v>13.7</v>
      </c>
      <c r="U62" s="4" t="str">
        <f t="array" ref="U62">_xludf.IFS(T62&gt;15, 1, T62&lt;11, 2, TRUE, 0)</f>
        <v>#NAME?</v>
      </c>
      <c r="V62" s="4">
        <v>72.5</v>
      </c>
      <c r="W62" s="4" t="str">
        <f t="array" ref="W62">_xludf.IFS(V62&gt;78, 1, V62&lt;45, 2, TRUE, 0)</f>
        <v>#NAME?</v>
      </c>
      <c r="X62" s="4">
        <v>18.1</v>
      </c>
      <c r="Y62" s="4" t="str">
        <f t="array" ref="Y62">_xludf.IFS(X62&gt;45, 1, X62&lt;23, 2, TRUE, 0)</f>
        <v>#NAME?</v>
      </c>
      <c r="Z62" s="4">
        <v>4.7</v>
      </c>
      <c r="AA62" s="4" t="str">
        <f t="array" ref="AA62">_xludf.IFS(Z62&gt;10, 1, Z62&lt;2, 2, TRUE, 0)</f>
        <v>#NAME?</v>
      </c>
      <c r="AB62" s="4">
        <v>3.9</v>
      </c>
      <c r="AC62" s="4" t="str">
        <f t="array" ref="AC62">_xludf.IFS(AB62&gt;6, 1, AB62&lt;0, 2, TRUE, 0)</f>
        <v>#NAME?</v>
      </c>
      <c r="AD62" s="4">
        <v>0.8</v>
      </c>
      <c r="AE62" s="4" t="str">
        <f t="array" ref="AE62">_xludf.IFS(AD62&gt;2, 1, AD62&lt;0, 2, TRUE, 0)</f>
        <v>#NAME?</v>
      </c>
      <c r="AF62" s="4">
        <v>282.0</v>
      </c>
      <c r="AG62" s="4" t="str">
        <f t="array" ref="AG62">_xludf.IFS(AF62&gt;100, 1, AF62&lt;70, 2, TRUE, 0)</f>
        <v>#NAME?</v>
      </c>
      <c r="AH62" s="4">
        <v>95.8</v>
      </c>
      <c r="AI62" s="4" t="str">
        <f t="array" ref="AI62">_xludf.IFS(AH62&gt;20, 1, AH62&lt;8, 2, TRUE, 0)</f>
        <v>#NAME?</v>
      </c>
      <c r="AJ62" s="4">
        <v>6.7</v>
      </c>
      <c r="AK62" s="4" t="str">
        <f t="array" ref="AK62">_xludf.IFS(AJ62&gt;1.3, 1, AJ62&lt;0.7, 2, TRUE, 0)</f>
        <v>#NAME?</v>
      </c>
      <c r="AL62" s="4">
        <v>14.0</v>
      </c>
      <c r="AM62" s="4" t="str">
        <f t="array" ref="AM62">_xludf.IFS(AL62&gt;39, 1, AL62&lt;13, 2, TRUE, 0)</f>
        <v>#NAME?</v>
      </c>
      <c r="AN62" s="4">
        <v>11.0</v>
      </c>
      <c r="AO62" s="4" t="str">
        <f t="array" ref="AO62">_xludf.IFS(AN62&gt;52, 1, AN62&lt;7, 2, TRUE, 0)</f>
        <v>#NAME?</v>
      </c>
      <c r="AP62" s="4">
        <v>5.4</v>
      </c>
      <c r="AQ62" s="4" t="str">
        <f t="array" ref="AQ62">_xludf.IFS(AP62&gt;7.6, 1, AP62&lt;4.4, 2, TRUE, 0)</f>
        <v>#NAME?</v>
      </c>
      <c r="AR62" s="4">
        <v>157.0</v>
      </c>
      <c r="AS62" s="4" t="str">
        <f t="array" ref="AS62">_xludf.IFS(AR62&gt;200, 1, AR62&lt;0, 2, TRUE, 0)</f>
        <v>#NAME?</v>
      </c>
      <c r="AT62" s="4">
        <v>155.0</v>
      </c>
      <c r="AU62" s="4" t="str">
        <f t="array" ref="AU62">_xludf.IFS(AT62&gt;150, 1, AT62&lt;0, 2, TRUE, 0)</f>
        <v>#NAME?</v>
      </c>
      <c r="AV62" s="4">
        <v>8.9</v>
      </c>
      <c r="AW62" s="4" t="str">
        <f t="array" ref="AW62">_xludf.IFS(AV62&gt;10.2, 1, AV62&lt;8.8, 2, TRUE, 0)</f>
        <v>#NAME?</v>
      </c>
      <c r="AX62" s="4">
        <v>4.0</v>
      </c>
      <c r="AY62" s="4" t="str">
        <f t="array" ref="AY62">_xludf.IFS(AX62&gt;5.1, 1, AX62&lt;2.4, 2, TRUE, 0)</f>
        <v>#NAME?</v>
      </c>
      <c r="AZ62" s="4">
        <v>135.0</v>
      </c>
      <c r="BA62" s="4" t="str">
        <f t="array" ref="BA62">_xludf.IFS(AZ62&gt;146, 1, AZ62&lt;136, 2, TRUE, 0)</f>
        <v>#NAME?</v>
      </c>
      <c r="BB62" s="4">
        <v>4.6</v>
      </c>
      <c r="BC62" s="4" t="str">
        <f t="array" ref="BC62">_xludf.IFS(BB62&gt;5.1, 1, BB62&lt;3.5, 2, TRUE, 0)</f>
        <v>#NAME?</v>
      </c>
      <c r="BD62" s="4">
        <v>6.5</v>
      </c>
      <c r="BE62" s="4" t="str">
        <f t="array" ref="BE62">_xludf.IFS(BD62&gt;8.7, 1, BD62&lt;6.6, 2, TRUE, 0)</f>
        <v>#NAME?</v>
      </c>
      <c r="BF62" s="4">
        <v>4.3</v>
      </c>
      <c r="BG62" s="4" t="str">
        <f t="array" ref="BG62">_xludf.IFS(BF62&gt;5.2, 1, BF62&lt;3.5, 2, TRUE, 0)</f>
        <v>#NAME?</v>
      </c>
      <c r="BH62" s="4">
        <v>2.2</v>
      </c>
      <c r="BI62" s="4" t="str">
        <f t="array" ref="BI62">_xludf.IFS(BH62&gt;3.5, 1, BH62&lt;1.5, 2, TRUE, 0)</f>
        <v>#NAME?</v>
      </c>
      <c r="BJ62" s="4">
        <v>75.0</v>
      </c>
      <c r="BK62" s="4" t="str">
        <f t="array" ref="BK62">_xludf.IFS(BJ62&gt;129, 1, BJ62&lt;40, 2, TRUE, 0)</f>
        <v>#NAME?</v>
      </c>
      <c r="BL62" s="4">
        <v>83.0</v>
      </c>
      <c r="BM62" s="4" t="str">
        <f t="array" ref="BM62">_xludf.IFS(BL62&gt;158, 1, BL62&lt;37, 2, TRUE, 0)</f>
        <v>#NAME?</v>
      </c>
      <c r="BN62" s="4">
        <v>179.0</v>
      </c>
      <c r="BO62" s="4" t="str">
        <f t="array" ref="BO62">_xludf.IFS(BN62&gt;392, 1, BN62&lt;135, 2, TRUE, 0)</f>
        <v>#NAME?</v>
      </c>
      <c r="BP62" s="4">
        <v>262.0</v>
      </c>
      <c r="BQ62" s="4" t="str">
        <f t="array" ref="BQ62">_xludf.IFS(BP62&gt;400, 1, BP62&lt;250, 2, TRUE, 0)</f>
        <v>#NAME?</v>
      </c>
      <c r="BR62" s="4">
        <v>227.0</v>
      </c>
      <c r="BS62" s="4" t="str">
        <f t="array" ref="BS62">_xludf.IFS(BR62&gt;400, 1, BR62&lt;30, 2, TRUE, 0)</f>
        <v>#NAME?</v>
      </c>
      <c r="BT62" s="4">
        <v>0.3</v>
      </c>
      <c r="BV62" s="4" t="s">
        <v>90</v>
      </c>
      <c r="BW62" s="4" t="s">
        <v>17</v>
      </c>
      <c r="BX62" s="4" t="s">
        <v>17</v>
      </c>
    </row>
    <row r="63" ht="15.75" customHeight="1">
      <c r="A63" s="4">
        <v>340430.0</v>
      </c>
      <c r="B63" s="4" t="s">
        <v>11</v>
      </c>
      <c r="C63" s="4">
        <v>66.0</v>
      </c>
      <c r="D63" s="4">
        <v>6.36</v>
      </c>
      <c r="E63" s="4" t="str">
        <f t="array" ref="E63">_xludf.IFS(D63&gt;10, 1, D63&lt;4, 2, TRUE, 0)</f>
        <v>#NAME?</v>
      </c>
      <c r="F63" s="4">
        <v>3.19</v>
      </c>
      <c r="G63" s="4" t="str">
        <f t="array" ref="G63">_xludf.IFS(F63&gt;6.2, 1, F63&lt;3.7, 2, TRUE, 0)</f>
        <v>#NAME?</v>
      </c>
      <c r="H63" s="4">
        <v>9.7</v>
      </c>
      <c r="I63" s="4" t="str">
        <f t="array" ref="I63">_xludf.IFS(H63&gt;18, 1, H63&lt;13, 2, TRUE, 0)</f>
        <v>#NAME?</v>
      </c>
      <c r="J63" s="4">
        <v>28.7</v>
      </c>
      <c r="K63" s="4" t="str">
        <f t="array" ref="K63">_xludf.IFS(J63&gt;55, 1, J63&lt;34, 2, TRUE, 0)</f>
        <v>#NAME?</v>
      </c>
      <c r="L63" s="4">
        <v>90.0</v>
      </c>
      <c r="M63" s="4" t="str">
        <f t="array" ref="M63">_xludf.IFS(L63&gt;100, 1, L63&lt;80, 2, TRUE, 0)</f>
        <v>#NAME?</v>
      </c>
      <c r="N63" s="4">
        <v>30.4</v>
      </c>
      <c r="O63" s="4" t="str">
        <f t="array" ref="O63">_xludf.IFS(N63&gt;32, 1, N63&lt;26, 2, TRUE, 0)</f>
        <v>#NAME?</v>
      </c>
      <c r="P63" s="4">
        <v>33.8</v>
      </c>
      <c r="Q63" s="4" t="str">
        <f t="array" ref="Q63">_xludf.IFS(P63&gt;37, 1, P63&lt;31, 2, TRUE, 0)</f>
        <v>#NAME?</v>
      </c>
      <c r="R63" s="4">
        <v>143.0</v>
      </c>
      <c r="S63" s="4" t="str">
        <f t="array" ref="S63">_xludf.IFS(R63&gt;400, 1, R63&lt;138, 2, TRUE, 0)</f>
        <v>#NAME?</v>
      </c>
      <c r="T63" s="4">
        <v>16.7</v>
      </c>
      <c r="U63" s="4" t="str">
        <f t="array" ref="U63">_xludf.IFS(T63&gt;15, 1, T63&lt;11, 2, TRUE, 0)</f>
        <v>#NAME?</v>
      </c>
      <c r="V63" s="4">
        <v>68.5</v>
      </c>
      <c r="W63" s="4" t="str">
        <f t="array" ref="W63">_xludf.IFS(V63&gt;78, 1, V63&lt;45, 2, TRUE, 0)</f>
        <v>#NAME?</v>
      </c>
      <c r="X63" s="4">
        <v>17.3</v>
      </c>
      <c r="Y63" s="4" t="str">
        <f t="array" ref="Y63">_xludf.IFS(X63&gt;45, 1, X63&lt;23, 2, TRUE, 0)</f>
        <v>#NAME?</v>
      </c>
      <c r="Z63" s="4">
        <v>10.8</v>
      </c>
      <c r="AA63" s="4" t="str">
        <f t="array" ref="AA63">_xludf.IFS(Z63&gt;10, 1, Z63&lt;2, 2, TRUE, 0)</f>
        <v>#NAME?</v>
      </c>
      <c r="AB63" s="4">
        <v>2.8</v>
      </c>
      <c r="AC63" s="4" t="str">
        <f t="array" ref="AC63">_xludf.IFS(AB63&gt;6, 1, AB63&lt;0, 2, TRUE, 0)</f>
        <v>#NAME?</v>
      </c>
      <c r="AD63" s="4">
        <v>0.6</v>
      </c>
      <c r="AE63" s="4" t="str">
        <f t="array" ref="AE63">_xludf.IFS(AD63&gt;2, 1, AD63&lt;0, 2, TRUE, 0)</f>
        <v>#NAME?</v>
      </c>
      <c r="AF63" s="4">
        <v>86.0</v>
      </c>
      <c r="AG63" s="4" t="str">
        <f t="array" ref="AG63">_xludf.IFS(AF63&gt;100, 1, AF63&lt;70, 2, TRUE, 0)</f>
        <v>#NAME?</v>
      </c>
      <c r="AH63" s="4">
        <v>81.4</v>
      </c>
      <c r="AI63" s="4" t="str">
        <f t="array" ref="AI63">_xludf.IFS(AH63&gt;20, 1, AH63&lt;8, 2, TRUE, 0)</f>
        <v>#NAME?</v>
      </c>
      <c r="AJ63" s="4">
        <v>7.7</v>
      </c>
      <c r="AK63" s="4" t="str">
        <f t="array" ref="AK63">_xludf.IFS(AJ63&gt;1.3, 1, AJ63&lt;0.7, 2, TRUE, 0)</f>
        <v>#NAME?</v>
      </c>
      <c r="AL63" s="4">
        <v>13.0</v>
      </c>
      <c r="AM63" s="4" t="str">
        <f t="array" ref="AM63">_xludf.IFS(AL63&gt;39, 1, AL63&lt;13, 2, TRUE, 0)</f>
        <v>#NAME?</v>
      </c>
      <c r="AN63" s="4">
        <v>13.0</v>
      </c>
      <c r="AO63" s="4" t="str">
        <f t="array" ref="AO63">_xludf.IFS(AN63&gt;52, 1, AN63&lt;7, 2, TRUE, 0)</f>
        <v>#NAME?</v>
      </c>
      <c r="AP63" s="4">
        <v>5.8</v>
      </c>
      <c r="AQ63" s="4" t="str">
        <f t="array" ref="AQ63">_xludf.IFS(AP63&gt;7.6, 1, AP63&lt;4.4, 2, TRUE, 0)</f>
        <v>#NAME?</v>
      </c>
      <c r="AR63" s="4">
        <v>94.0</v>
      </c>
      <c r="AS63" s="4" t="str">
        <f t="array" ref="AS63">_xludf.IFS(AR63&gt;200, 1, AR63&lt;0, 2, TRUE, 0)</f>
        <v>#NAME?</v>
      </c>
      <c r="AT63" s="4">
        <v>97.0</v>
      </c>
      <c r="AU63" s="4" t="str">
        <f t="array" ref="AU63">_xludf.IFS(AT63&gt;150, 1, AT63&lt;0, 2, TRUE, 0)</f>
        <v>#NAME?</v>
      </c>
      <c r="AV63" s="4">
        <v>10.1</v>
      </c>
      <c r="AW63" s="4" t="str">
        <f t="array" ref="AW63">_xludf.IFS(AV63&gt;10.2, 1, AV63&lt;8.8, 2, TRUE, 0)</f>
        <v>#NAME?</v>
      </c>
      <c r="AX63" s="4">
        <v>6.2</v>
      </c>
      <c r="AY63" s="4" t="str">
        <f t="array" ref="AY63">_xludf.IFS(AX63&gt;5.1, 1, AX63&lt;2.4, 2, TRUE, 0)</f>
        <v>#NAME?</v>
      </c>
      <c r="AZ63" s="4">
        <v>140.0</v>
      </c>
      <c r="BA63" s="4" t="str">
        <f t="array" ref="BA63">_xludf.IFS(AZ63&gt;146, 1, AZ63&lt;136, 2, TRUE, 0)</f>
        <v>#NAME?</v>
      </c>
      <c r="BB63" s="4">
        <v>4.8</v>
      </c>
      <c r="BC63" s="4" t="str">
        <f t="array" ref="BC63">_xludf.IFS(BB63&gt;5.1, 1, BB63&lt;3.5, 2, TRUE, 0)</f>
        <v>#NAME?</v>
      </c>
      <c r="BD63" s="4">
        <v>6.0</v>
      </c>
      <c r="BE63" s="4" t="str">
        <f t="array" ref="BE63">_xludf.IFS(BD63&gt;8.7, 1, BD63&lt;6.6, 2, TRUE, 0)</f>
        <v>#NAME?</v>
      </c>
      <c r="BF63" s="4">
        <v>3.7</v>
      </c>
      <c r="BG63" s="4" t="str">
        <f t="array" ref="BG63">_xludf.IFS(BF63&gt;5.2, 1, BF63&lt;3.5, 2, TRUE, 0)</f>
        <v>#NAME?</v>
      </c>
      <c r="BH63" s="4">
        <v>2.3</v>
      </c>
      <c r="BI63" s="4" t="str">
        <f t="array" ref="BI63">_xludf.IFS(BH63&gt;3.5, 1, BH63&lt;1.5, 2, TRUE, 0)</f>
        <v>#NAME?</v>
      </c>
      <c r="BJ63" s="4">
        <v>124.0</v>
      </c>
      <c r="BK63" s="4" t="str">
        <f t="array" ref="BK63">_xludf.IFS(BJ63&gt;129, 1, BJ63&lt;40, 2, TRUE, 0)</f>
        <v>#NAME?</v>
      </c>
      <c r="BL63" s="4">
        <v>35.0</v>
      </c>
      <c r="BM63" s="4" t="str">
        <f t="array" ref="BM63">_xludf.IFS(BL63&gt;158, 1, BL63&lt;37, 2, TRUE, 0)</f>
        <v>#NAME?</v>
      </c>
      <c r="BN63" s="4">
        <v>192.0</v>
      </c>
      <c r="BO63" s="4" t="str">
        <f t="array" ref="BO63">_xludf.IFS(BN63&gt;392, 1, BN63&lt;135, 2, TRUE, 0)</f>
        <v>#NAME?</v>
      </c>
      <c r="BP63" s="4">
        <v>227.0</v>
      </c>
      <c r="BQ63" s="4" t="str">
        <f t="array" ref="BQ63">_xludf.IFS(BP63&gt;400, 1, BP63&lt;250, 2, TRUE, 0)</f>
        <v>#NAME?</v>
      </c>
      <c r="BR63" s="4">
        <v>239.0</v>
      </c>
      <c r="BS63" s="4" t="str">
        <f t="array" ref="BS63">_xludf.IFS(BR63&gt;400, 1, BR63&lt;30, 2, TRUE, 0)</f>
        <v>#NAME?</v>
      </c>
      <c r="BT63" s="4">
        <v>0.35</v>
      </c>
      <c r="BV63" s="4" t="s">
        <v>90</v>
      </c>
      <c r="BW63" s="4" t="s">
        <v>17</v>
      </c>
      <c r="BX63" s="4" t="s">
        <v>17</v>
      </c>
    </row>
    <row r="64" ht="15.75" customHeight="1">
      <c r="A64" s="4">
        <v>343021.0</v>
      </c>
      <c r="B64" s="4" t="s">
        <v>11</v>
      </c>
      <c r="C64" s="4">
        <v>77.0</v>
      </c>
      <c r="D64" s="4">
        <v>4.78</v>
      </c>
      <c r="E64" s="4" t="str">
        <f t="array" ref="E64">_xludf.IFS(D64&gt;10, 1, D64&lt;4, 2, TRUE, 0)</f>
        <v>#NAME?</v>
      </c>
      <c r="F64" s="4">
        <v>3.86</v>
      </c>
      <c r="G64" s="4" t="str">
        <f t="array" ref="G64">_xludf.IFS(F64&gt;6.2, 1, F64&lt;3.7, 2, TRUE, 0)</f>
        <v>#NAME?</v>
      </c>
      <c r="H64" s="4">
        <v>8.4</v>
      </c>
      <c r="I64" s="4" t="str">
        <f t="array" ref="I64">_xludf.IFS(H64&gt;18, 1, H64&lt;13, 2, TRUE, 0)</f>
        <v>#NAME?</v>
      </c>
      <c r="J64" s="4">
        <v>25.8</v>
      </c>
      <c r="K64" s="4" t="str">
        <f t="array" ref="K64">_xludf.IFS(J64&gt;55, 1, J64&lt;34, 2, TRUE, 0)</f>
        <v>#NAME?</v>
      </c>
      <c r="L64" s="4">
        <v>66.8</v>
      </c>
      <c r="M64" s="4" t="str">
        <f t="array" ref="M64">_xludf.IFS(L64&gt;100, 1, L64&lt;80, 2, TRUE, 0)</f>
        <v>#NAME?</v>
      </c>
      <c r="N64" s="4">
        <v>21.8</v>
      </c>
      <c r="O64" s="4" t="str">
        <f t="array" ref="O64">_xludf.IFS(N64&gt;32, 1, N64&lt;26, 2, TRUE, 0)</f>
        <v>#NAME?</v>
      </c>
      <c r="P64" s="4">
        <v>32.6</v>
      </c>
      <c r="Q64" s="4" t="str">
        <f t="array" ref="Q64">_xludf.IFS(P64&gt;37, 1, P64&lt;31, 2, TRUE, 0)</f>
        <v>#NAME?</v>
      </c>
      <c r="R64" s="4" t="s">
        <v>92</v>
      </c>
      <c r="S64" s="4" t="str">
        <f t="array" ref="S64">_xludf.IFS(R64&gt;400, 1, R64&lt;138, 2, TRUE, 0)</f>
        <v>#NAME?</v>
      </c>
      <c r="T64" s="4">
        <v>16.4</v>
      </c>
      <c r="U64" s="4" t="str">
        <f t="array" ref="U64">_xludf.IFS(T64&gt;15, 1, T64&lt;11, 2, TRUE, 0)</f>
        <v>#NAME?</v>
      </c>
      <c r="V64" s="4">
        <v>70.4</v>
      </c>
      <c r="W64" s="4" t="str">
        <f t="array" ref="W64">_xludf.IFS(V64&gt;78, 1, V64&lt;45, 2, TRUE, 0)</f>
        <v>#NAME?</v>
      </c>
      <c r="X64" s="4">
        <v>19.9</v>
      </c>
      <c r="Y64" s="4" t="str">
        <f t="array" ref="Y64">_xludf.IFS(X64&gt;45, 1, X64&lt;23, 2, TRUE, 0)</f>
        <v>#NAME?</v>
      </c>
      <c r="Z64" s="4">
        <v>5.9</v>
      </c>
      <c r="AA64" s="4" t="str">
        <f t="array" ref="AA64">_xludf.IFS(Z64&gt;10, 1, Z64&lt;2, 2, TRUE, 0)</f>
        <v>#NAME?</v>
      </c>
      <c r="AB64" s="4">
        <v>3.6</v>
      </c>
      <c r="AC64" s="4" t="str">
        <f t="array" ref="AC64">_xludf.IFS(AB64&gt;6, 1, AB64&lt;0, 2, TRUE, 0)</f>
        <v>#NAME?</v>
      </c>
      <c r="AD64" s="4">
        <v>0.2</v>
      </c>
      <c r="AE64" s="4" t="str">
        <f t="array" ref="AE64">_xludf.IFS(AD64&gt;2, 1, AD64&lt;0, 2, TRUE, 0)</f>
        <v>#NAME?</v>
      </c>
      <c r="AF64" s="4">
        <v>223.0</v>
      </c>
      <c r="AG64" s="4" t="str">
        <f t="array" ref="AG64">_xludf.IFS(AF64&gt;100, 1, AF64&lt;70, 2, TRUE, 0)</f>
        <v>#NAME?</v>
      </c>
      <c r="AH64" s="4">
        <v>71.3</v>
      </c>
      <c r="AI64" s="4" t="str">
        <f t="array" ref="AI64">_xludf.IFS(AH64&gt;20, 1, AH64&lt;8, 2, TRUE, 0)</f>
        <v>#NAME?</v>
      </c>
      <c r="AJ64" s="4">
        <v>9.2</v>
      </c>
      <c r="AK64" s="4" t="str">
        <f t="array" ref="AK64">_xludf.IFS(AJ64&gt;1.3, 1, AJ64&lt;0.7, 2, TRUE, 0)</f>
        <v>#NAME?</v>
      </c>
      <c r="AL64" s="4">
        <v>12.0</v>
      </c>
      <c r="AM64" s="4" t="str">
        <f t="array" ref="AM64">_xludf.IFS(AL64&gt;39, 1, AL64&lt;13, 2, TRUE, 0)</f>
        <v>#NAME?</v>
      </c>
      <c r="AN64" s="4">
        <v>8.0</v>
      </c>
      <c r="AO64" s="4" t="str">
        <f t="array" ref="AO64">_xludf.IFS(AN64&gt;52, 1, AN64&lt;7, 2, TRUE, 0)</f>
        <v>#NAME?</v>
      </c>
      <c r="AP64" s="4">
        <v>7.2</v>
      </c>
      <c r="AQ64" s="4" t="str">
        <f t="array" ref="AQ64">_xludf.IFS(AP64&gt;7.6, 1, AP64&lt;4.4, 2, TRUE, 0)</f>
        <v>#NAME?</v>
      </c>
      <c r="AR64" s="4">
        <v>125.0</v>
      </c>
      <c r="AS64" s="4" t="str">
        <f t="array" ref="AS64">_xludf.IFS(AR64&gt;200, 1, AR64&lt;0, 2, TRUE, 0)</f>
        <v>#NAME?</v>
      </c>
      <c r="AT64" s="4">
        <v>178.0</v>
      </c>
      <c r="AU64" s="4" t="str">
        <f t="array" ref="AU64">_xludf.IFS(AT64&gt;150, 1, AT64&lt;0, 2, TRUE, 0)</f>
        <v>#NAME?</v>
      </c>
      <c r="AV64" s="4">
        <v>8.6</v>
      </c>
      <c r="AW64" s="4" t="str">
        <f t="array" ref="AW64">_xludf.IFS(AV64&gt;10.2, 1, AV64&lt;8.8, 2, TRUE, 0)</f>
        <v>#NAME?</v>
      </c>
      <c r="AX64" s="4">
        <v>5.7</v>
      </c>
      <c r="AY64" s="4" t="str">
        <f t="array" ref="AY64">_xludf.IFS(AX64&gt;5.1, 1, AX64&lt;2.4, 2, TRUE, 0)</f>
        <v>#NAME?</v>
      </c>
      <c r="AZ64" s="4">
        <v>137.0</v>
      </c>
      <c r="BA64" s="4" t="str">
        <f t="array" ref="BA64">_xludf.IFS(AZ64&gt;146, 1, AZ64&lt;136, 2, TRUE, 0)</f>
        <v>#NAME?</v>
      </c>
      <c r="BB64" s="4">
        <v>5.0</v>
      </c>
      <c r="BC64" s="4" t="str">
        <f t="array" ref="BC64">_xludf.IFS(BB64&gt;5.1, 1, BB64&lt;3.5, 2, TRUE, 0)</f>
        <v>#NAME?</v>
      </c>
      <c r="BD64" s="4">
        <v>6.0</v>
      </c>
      <c r="BE64" s="4" t="str">
        <f t="array" ref="BE64">_xludf.IFS(BD64&gt;8.7, 1, BD64&lt;6.6, 2, TRUE, 0)</f>
        <v>#NAME?</v>
      </c>
      <c r="BF64" s="4">
        <v>3.7</v>
      </c>
      <c r="BG64" s="4" t="str">
        <f t="array" ref="BG64">_xludf.IFS(BF64&gt;5.2, 1, BF64&lt;3.5, 2, TRUE, 0)</f>
        <v>#NAME?</v>
      </c>
      <c r="BH64" s="4">
        <v>2.3</v>
      </c>
      <c r="BI64" s="4" t="str">
        <f t="array" ref="BI64">_xludf.IFS(BH64&gt;3.5, 1, BH64&lt;1.5, 2, TRUE, 0)</f>
        <v>#NAME?</v>
      </c>
      <c r="BJ64" s="4">
        <v>94.0</v>
      </c>
      <c r="BK64" s="4" t="str">
        <f t="array" ref="BK64">_xludf.IFS(BJ64&gt;129, 1, BJ64&lt;40, 2, TRUE, 0)</f>
        <v>#NAME?</v>
      </c>
      <c r="BL64" s="4">
        <v>59.0</v>
      </c>
      <c r="BM64" s="4" t="str">
        <f t="array" ref="BM64">_xludf.IFS(BL64&gt;158, 1, BL64&lt;37, 2, TRUE, 0)</f>
        <v>#NAME?</v>
      </c>
      <c r="BN64" s="4">
        <v>146.0</v>
      </c>
      <c r="BO64" s="4" t="str">
        <f t="array" ref="BO64">_xludf.IFS(BN64&gt;392, 1, BN64&lt;135, 2, TRUE, 0)</f>
        <v>#NAME?</v>
      </c>
      <c r="BP64" s="4">
        <v>205.0</v>
      </c>
      <c r="BQ64" s="4" t="str">
        <f t="array" ref="BQ64">_xludf.IFS(BP64&gt;400, 1, BP64&lt;250, 2, TRUE, 0)</f>
        <v>#NAME?</v>
      </c>
      <c r="BR64" s="4">
        <v>523.0</v>
      </c>
      <c r="BS64" s="4" t="str">
        <f t="array" ref="BS64">_xludf.IFS(BR64&gt;400, 1, BR64&lt;30, 2, TRUE, 0)</f>
        <v>#NAME?</v>
      </c>
      <c r="BT64" s="4">
        <v>0.34</v>
      </c>
      <c r="BV64" s="4" t="s">
        <v>90</v>
      </c>
      <c r="BW64" s="4">
        <v>6.2</v>
      </c>
      <c r="BX64" s="4" t="s">
        <v>17</v>
      </c>
    </row>
    <row r="65" ht="15.75" customHeight="1">
      <c r="A65" s="4">
        <v>344961.0</v>
      </c>
      <c r="B65" s="4" t="s">
        <v>11</v>
      </c>
      <c r="C65" s="4">
        <v>67.0</v>
      </c>
      <c r="D65" s="4">
        <v>9.55</v>
      </c>
      <c r="E65" s="4" t="str">
        <f t="array" ref="E65">_xludf.IFS(D65&gt;10, 1, D65&lt;4, 2, TRUE, 0)</f>
        <v>#NAME?</v>
      </c>
      <c r="F65" s="4">
        <v>2.76</v>
      </c>
      <c r="G65" s="4" t="str">
        <f t="array" ref="G65">_xludf.IFS(F65&gt;6.2, 1, F65&lt;3.7, 2, TRUE, 0)</f>
        <v>#NAME?</v>
      </c>
      <c r="H65" s="4">
        <v>9.4</v>
      </c>
      <c r="I65" s="4" t="str">
        <f t="array" ref="I65">_xludf.IFS(H65&gt;18, 1, H65&lt;13, 2, TRUE, 0)</f>
        <v>#NAME?</v>
      </c>
      <c r="J65" s="4">
        <v>27.2</v>
      </c>
      <c r="K65" s="4" t="str">
        <f t="array" ref="K65">_xludf.IFS(J65&gt;55, 1, J65&lt;34, 2, TRUE, 0)</f>
        <v>#NAME?</v>
      </c>
      <c r="L65" s="4">
        <v>98.6</v>
      </c>
      <c r="M65" s="4" t="str">
        <f t="array" ref="M65">_xludf.IFS(L65&gt;100, 1, L65&lt;80, 2, TRUE, 0)</f>
        <v>#NAME?</v>
      </c>
      <c r="N65" s="4">
        <v>34.1</v>
      </c>
      <c r="O65" s="4" t="str">
        <f t="array" ref="O65">_xludf.IFS(N65&gt;32, 1, N65&lt;26, 2, TRUE, 0)</f>
        <v>#NAME?</v>
      </c>
      <c r="P65" s="4">
        <v>34.6</v>
      </c>
      <c r="Q65" s="4" t="str">
        <f t="array" ref="Q65">_xludf.IFS(P65&gt;37, 1, P65&lt;31, 2, TRUE, 0)</f>
        <v>#NAME?</v>
      </c>
      <c r="R65" s="4">
        <v>172.0</v>
      </c>
      <c r="S65" s="4" t="str">
        <f t="array" ref="S65">_xludf.IFS(R65&gt;400, 1, R65&lt;138, 2, TRUE, 0)</f>
        <v>#NAME?</v>
      </c>
      <c r="T65" s="4">
        <v>19.9</v>
      </c>
      <c r="U65" s="4" t="str">
        <f t="array" ref="U65">_xludf.IFS(T65&gt;15, 1, T65&lt;11, 2, TRUE, 0)</f>
        <v>#NAME?</v>
      </c>
      <c r="V65" s="4">
        <v>72.3</v>
      </c>
      <c r="W65" s="4" t="str">
        <f t="array" ref="W65">_xludf.IFS(V65&gt;78, 1, V65&lt;45, 2, TRUE, 0)</f>
        <v>#NAME?</v>
      </c>
      <c r="X65" s="4">
        <v>16.6</v>
      </c>
      <c r="Y65" s="4" t="str">
        <f t="array" ref="Y65">_xludf.IFS(X65&gt;45, 1, X65&lt;23, 2, TRUE, 0)</f>
        <v>#NAME?</v>
      </c>
      <c r="Z65" s="4">
        <v>6.9</v>
      </c>
      <c r="AA65" s="4" t="str">
        <f t="array" ref="AA65">_xludf.IFS(Z65&gt;10, 1, Z65&lt;2, 2, TRUE, 0)</f>
        <v>#NAME?</v>
      </c>
      <c r="AB65" s="4">
        <v>3.7</v>
      </c>
      <c r="AC65" s="4" t="str">
        <f t="array" ref="AC65">_xludf.IFS(AB65&gt;6, 1, AB65&lt;0, 2, TRUE, 0)</f>
        <v>#NAME?</v>
      </c>
      <c r="AD65" s="4">
        <v>0.5</v>
      </c>
      <c r="AE65" s="4" t="str">
        <f t="array" ref="AE65">_xludf.IFS(AD65&gt;2, 1, AD65&lt;0, 2, TRUE, 0)</f>
        <v>#NAME?</v>
      </c>
      <c r="AF65" s="4">
        <v>242.0</v>
      </c>
      <c r="AG65" s="4" t="str">
        <f t="array" ref="AG65">_xludf.IFS(AF65&gt;100, 1, AF65&lt;70, 2, TRUE, 0)</f>
        <v>#NAME?</v>
      </c>
      <c r="AH65" s="4">
        <v>64.5</v>
      </c>
      <c r="AI65" s="4" t="str">
        <f t="array" ref="AI65">_xludf.IFS(AH65&gt;20, 1, AH65&lt;8, 2, TRUE, 0)</f>
        <v>#NAME?</v>
      </c>
      <c r="AJ65" s="4">
        <v>7.3</v>
      </c>
      <c r="AK65" s="4" t="str">
        <f t="array" ref="AK65">_xludf.IFS(AJ65&gt;1.3, 1, AJ65&lt;0.7, 2, TRUE, 0)</f>
        <v>#NAME?</v>
      </c>
      <c r="AL65" s="4">
        <v>18.0</v>
      </c>
      <c r="AM65" s="4" t="str">
        <f t="array" ref="AM65">_xludf.IFS(AL65&gt;39, 1, AL65&lt;13, 2, TRUE, 0)</f>
        <v>#NAME?</v>
      </c>
      <c r="AN65" s="4">
        <v>18.0</v>
      </c>
      <c r="AO65" s="4" t="str">
        <f t="array" ref="AO65">_xludf.IFS(AN65&gt;52, 1, AN65&lt;7, 2, TRUE, 0)</f>
        <v>#NAME?</v>
      </c>
      <c r="AP65" s="4">
        <v>6.9</v>
      </c>
      <c r="AQ65" s="4" t="str">
        <f t="array" ref="AQ65">_xludf.IFS(AP65&gt;7.6, 1, AP65&lt;4.4, 2, TRUE, 0)</f>
        <v>#NAME?</v>
      </c>
      <c r="AR65" s="4">
        <v>116.0</v>
      </c>
      <c r="AS65" s="4" t="str">
        <f t="array" ref="AS65">_xludf.IFS(AR65&gt;200, 1, AR65&lt;0, 2, TRUE, 0)</f>
        <v>#NAME?</v>
      </c>
      <c r="AT65" s="4">
        <v>53.0</v>
      </c>
      <c r="AU65" s="4" t="str">
        <f t="array" ref="AU65">_xludf.IFS(AT65&gt;150, 1, AT65&lt;0, 2, TRUE, 0)</f>
        <v>#NAME?</v>
      </c>
      <c r="AV65" s="4">
        <v>9.1</v>
      </c>
      <c r="AW65" s="4" t="str">
        <f t="array" ref="AW65">_xludf.IFS(AV65&gt;10.2, 1, AV65&lt;8.8, 2, TRUE, 0)</f>
        <v>#NAME?</v>
      </c>
      <c r="AX65" s="4">
        <v>4.7</v>
      </c>
      <c r="AY65" s="4" t="str">
        <f t="array" ref="AY65">_xludf.IFS(AX65&gt;5.1, 1, AX65&lt;2.4, 2, TRUE, 0)</f>
        <v>#NAME?</v>
      </c>
      <c r="AZ65" s="4">
        <v>138.0</v>
      </c>
      <c r="BA65" s="4" t="str">
        <f t="array" ref="BA65">_xludf.IFS(AZ65&gt;146, 1, AZ65&lt;136, 2, TRUE, 0)</f>
        <v>#NAME?</v>
      </c>
      <c r="BB65" s="4">
        <v>5.1</v>
      </c>
      <c r="BC65" s="4" t="str">
        <f t="array" ref="BC65">_xludf.IFS(BB65&gt;5.1, 1, BB65&lt;3.5, 2, TRUE, 0)</f>
        <v>#NAME?</v>
      </c>
      <c r="BD65" s="4">
        <v>6.4</v>
      </c>
      <c r="BE65" s="4" t="str">
        <f t="array" ref="BE65">_xludf.IFS(BD65&gt;8.7, 1, BD65&lt;6.6, 2, TRUE, 0)</f>
        <v>#NAME?</v>
      </c>
      <c r="BF65" s="4">
        <v>3.3</v>
      </c>
      <c r="BG65" s="4" t="str">
        <f t="array" ref="BG65">_xludf.IFS(BF65&gt;5.2, 1, BF65&lt;3.5, 2, TRUE, 0)</f>
        <v>#NAME?</v>
      </c>
      <c r="BH65" s="4">
        <v>3.1</v>
      </c>
      <c r="BI65" s="4" t="str">
        <f t="array" ref="BI65">_xludf.IFS(BH65&gt;3.5, 1, BH65&lt;1.5, 2, TRUE, 0)</f>
        <v>#NAME?</v>
      </c>
      <c r="BJ65" s="4">
        <v>135.0</v>
      </c>
      <c r="BK65" s="4" t="str">
        <f t="array" ref="BK65">_xludf.IFS(BJ65&gt;129, 1, BJ65&lt;40, 2, TRUE, 0)</f>
        <v>#NAME?</v>
      </c>
      <c r="BL65" s="4">
        <v>63.0</v>
      </c>
      <c r="BM65" s="4" t="str">
        <f t="array" ref="BM65">_xludf.IFS(BL65&gt;158, 1, BL65&lt;37, 2, TRUE, 0)</f>
        <v>#NAME?</v>
      </c>
      <c r="BN65" s="4">
        <v>141.0</v>
      </c>
      <c r="BO65" s="4" t="str">
        <f t="array" ref="BO65">_xludf.IFS(BN65&gt;392, 1, BN65&lt;135, 2, TRUE, 0)</f>
        <v>#NAME?</v>
      </c>
      <c r="BP65" s="4">
        <v>204.0</v>
      </c>
      <c r="BQ65" s="4" t="str">
        <f t="array" ref="BQ65">_xludf.IFS(BP65&gt;400, 1, BP65&lt;250, 2, TRUE, 0)</f>
        <v>#NAME?</v>
      </c>
      <c r="BR65" s="4">
        <v>1849.0</v>
      </c>
      <c r="BS65" s="4" t="str">
        <f t="array" ref="BS65">_xludf.IFS(BR65&gt;400, 1, BR65&lt;30, 2, TRUE, 0)</f>
        <v>#NAME?</v>
      </c>
      <c r="BT65" s="4">
        <v>0.28</v>
      </c>
      <c r="BV65" s="4" t="s">
        <v>90</v>
      </c>
      <c r="BW65" s="4">
        <v>5.5</v>
      </c>
      <c r="BX65" s="4" t="s">
        <v>17</v>
      </c>
    </row>
    <row r="66" ht="15.75" customHeight="1">
      <c r="A66" s="4">
        <v>345177.0</v>
      </c>
      <c r="B66" s="4" t="s">
        <v>11</v>
      </c>
      <c r="C66" s="4">
        <v>54.0</v>
      </c>
      <c r="D66" s="4">
        <v>9.26</v>
      </c>
      <c r="E66" s="4" t="str">
        <f t="array" ref="E66">_xludf.IFS(D66&gt;10, 1, D66&lt;4, 2, TRUE, 0)</f>
        <v>#NAME?</v>
      </c>
      <c r="F66" s="4">
        <v>3.41</v>
      </c>
      <c r="G66" s="4" t="str">
        <f t="array" ref="G66">_xludf.IFS(F66&gt;6.2, 1, F66&lt;3.7, 2, TRUE, 0)</f>
        <v>#NAME?</v>
      </c>
      <c r="H66" s="4">
        <v>9.3</v>
      </c>
      <c r="I66" s="4" t="str">
        <f t="array" ref="I66">_xludf.IFS(H66&gt;18, 1, H66&lt;13, 2, TRUE, 0)</f>
        <v>#NAME?</v>
      </c>
      <c r="J66" s="4">
        <v>28.6</v>
      </c>
      <c r="K66" s="4" t="str">
        <f t="array" ref="K66">_xludf.IFS(J66&gt;55, 1, J66&lt;34, 2, TRUE, 0)</f>
        <v>#NAME?</v>
      </c>
      <c r="L66" s="4">
        <v>83.9</v>
      </c>
      <c r="M66" s="4" t="str">
        <f t="array" ref="M66">_xludf.IFS(L66&gt;100, 1, L66&lt;80, 2, TRUE, 0)</f>
        <v>#NAME?</v>
      </c>
      <c r="N66" s="4">
        <v>27.3</v>
      </c>
      <c r="O66" s="4" t="str">
        <f t="array" ref="O66">_xludf.IFS(N66&gt;32, 1, N66&lt;26, 2, TRUE, 0)</f>
        <v>#NAME?</v>
      </c>
      <c r="P66" s="4">
        <v>32.5</v>
      </c>
      <c r="Q66" s="4" t="str">
        <f t="array" ref="Q66">_xludf.IFS(P66&gt;37, 1, P66&lt;31, 2, TRUE, 0)</f>
        <v>#NAME?</v>
      </c>
      <c r="R66" s="4">
        <v>243.0</v>
      </c>
      <c r="S66" s="4" t="str">
        <f t="array" ref="S66">_xludf.IFS(R66&gt;400, 1, R66&lt;138, 2, TRUE, 0)</f>
        <v>#NAME?</v>
      </c>
      <c r="T66" s="4">
        <v>17.2</v>
      </c>
      <c r="U66" s="4" t="str">
        <f t="array" ref="U66">_xludf.IFS(T66&gt;15, 1, T66&lt;11, 2, TRUE, 0)</f>
        <v>#NAME?</v>
      </c>
      <c r="V66" s="4">
        <v>69.1</v>
      </c>
      <c r="W66" s="4" t="str">
        <f t="array" ref="W66">_xludf.IFS(V66&gt;78, 1, V66&lt;45, 2, TRUE, 0)</f>
        <v>#NAME?</v>
      </c>
      <c r="X66" s="4">
        <v>22.1</v>
      </c>
      <c r="Y66" s="4" t="str">
        <f t="array" ref="Y66">_xludf.IFS(X66&gt;45, 1, X66&lt;23, 2, TRUE, 0)</f>
        <v>#NAME?</v>
      </c>
      <c r="Z66" s="4">
        <v>5.4</v>
      </c>
      <c r="AA66" s="4" t="str">
        <f t="array" ref="AA66">_xludf.IFS(Z66&gt;10, 1, Z66&lt;2, 2, TRUE, 0)</f>
        <v>#NAME?</v>
      </c>
      <c r="AB66" s="4">
        <v>3.0</v>
      </c>
      <c r="AC66" s="4" t="str">
        <f t="array" ref="AC66">_xludf.IFS(AB66&gt;6, 1, AB66&lt;0, 2, TRUE, 0)</f>
        <v>#NAME?</v>
      </c>
      <c r="AD66" s="4">
        <v>0.4</v>
      </c>
      <c r="AE66" s="4" t="str">
        <f t="array" ref="AE66">_xludf.IFS(AD66&gt;2, 1, AD66&lt;0, 2, TRUE, 0)</f>
        <v>#NAME?</v>
      </c>
      <c r="AF66" s="4">
        <v>99.0</v>
      </c>
      <c r="AG66" s="4" t="str">
        <f t="array" ref="AG66">_xludf.IFS(AF66&gt;100, 1, AF66&lt;70, 2, TRUE, 0)</f>
        <v>#NAME?</v>
      </c>
      <c r="AH66" s="4">
        <v>89.4</v>
      </c>
      <c r="AI66" s="4" t="str">
        <f t="array" ref="AI66">_xludf.IFS(AH66&gt;20, 1, AH66&lt;8, 2, TRUE, 0)</f>
        <v>#NAME?</v>
      </c>
      <c r="AJ66" s="4">
        <v>10.3</v>
      </c>
      <c r="AK66" s="4" t="str">
        <f t="array" ref="AK66">_xludf.IFS(AJ66&gt;1.3, 1, AJ66&lt;0.7, 2, TRUE, 0)</f>
        <v>#NAME?</v>
      </c>
      <c r="AL66" s="4">
        <v>7.0</v>
      </c>
      <c r="AM66" s="4" t="str">
        <f t="array" ref="AM66">_xludf.IFS(AL66&gt;39, 1, AL66&lt;13, 2, TRUE, 0)</f>
        <v>#NAME?</v>
      </c>
      <c r="AN66" s="4">
        <v>8.0</v>
      </c>
      <c r="AO66" s="4" t="str">
        <f t="array" ref="AO66">_xludf.IFS(AN66&gt;52, 1, AN66&lt;7, 2, TRUE, 0)</f>
        <v>#NAME?</v>
      </c>
      <c r="AP66" s="4">
        <v>6.2</v>
      </c>
      <c r="AQ66" s="4" t="str">
        <f t="array" ref="AQ66">_xludf.IFS(AP66&gt;7.6, 1, AP66&lt;4.4, 2, TRUE, 0)</f>
        <v>#NAME?</v>
      </c>
      <c r="AR66" s="4">
        <v>146.0</v>
      </c>
      <c r="AS66" s="4" t="str">
        <f t="array" ref="AS66">_xludf.IFS(AR66&gt;200, 1, AR66&lt;0, 2, TRUE, 0)</f>
        <v>#NAME?</v>
      </c>
      <c r="AT66" s="4">
        <v>263.0</v>
      </c>
      <c r="AU66" s="4" t="str">
        <f t="array" ref="AU66">_xludf.IFS(AT66&gt;150, 1, AT66&lt;0, 2, TRUE, 0)</f>
        <v>#NAME?</v>
      </c>
      <c r="AV66" s="4">
        <v>7.8</v>
      </c>
      <c r="AW66" s="4" t="str">
        <f t="array" ref="AW66">_xludf.IFS(AV66&gt;10.2, 1, AV66&lt;8.8, 2, TRUE, 0)</f>
        <v>#NAME?</v>
      </c>
      <c r="AX66" s="4">
        <v>5.4</v>
      </c>
      <c r="AY66" s="4" t="str">
        <f t="array" ref="AY66">_xludf.IFS(AX66&gt;5.1, 1, AX66&lt;2.4, 2, TRUE, 0)</f>
        <v>#NAME?</v>
      </c>
      <c r="AZ66" s="4">
        <v>143.0</v>
      </c>
      <c r="BA66" s="4" t="str">
        <f t="array" ref="BA66">_xludf.IFS(AZ66&gt;146, 1, AZ66&lt;136, 2, TRUE, 0)</f>
        <v>#NAME?</v>
      </c>
      <c r="BB66" s="4">
        <v>5.5</v>
      </c>
      <c r="BC66" s="4" t="str">
        <f t="array" ref="BC66">_xludf.IFS(BB66&gt;5.1, 1, BB66&lt;3.5, 2, TRUE, 0)</f>
        <v>#NAME?</v>
      </c>
      <c r="BD66" s="4">
        <v>6.0</v>
      </c>
      <c r="BE66" s="4" t="str">
        <f t="array" ref="BE66">_xludf.IFS(BD66&gt;8.7, 1, BD66&lt;6.6, 2, TRUE, 0)</f>
        <v>#NAME?</v>
      </c>
      <c r="BF66" s="4">
        <v>4.0</v>
      </c>
      <c r="BG66" s="4" t="str">
        <f t="array" ref="BG66">_xludf.IFS(BF66&gt;5.2, 1, BF66&lt;3.5, 2, TRUE, 0)</f>
        <v>#NAME?</v>
      </c>
      <c r="BH66" s="4">
        <v>2.0</v>
      </c>
      <c r="BI66" s="4" t="str">
        <f t="array" ref="BI66">_xludf.IFS(BH66&gt;3.5, 1, BH66&lt;1.5, 2, TRUE, 0)</f>
        <v>#NAME?</v>
      </c>
      <c r="BJ66" s="4">
        <v>55.0</v>
      </c>
      <c r="BK66" s="4" t="str">
        <f t="array" ref="BK66">_xludf.IFS(BJ66&gt;129, 1, BJ66&lt;40, 2, TRUE, 0)</f>
        <v>#NAME?</v>
      </c>
      <c r="BL66" s="4">
        <v>52.0</v>
      </c>
      <c r="BM66" s="4" t="str">
        <f t="array" ref="BM66">_xludf.IFS(BL66&gt;158, 1, BL66&lt;37, 2, TRUE, 0)</f>
        <v>#NAME?</v>
      </c>
      <c r="BN66" s="4">
        <v>188.0</v>
      </c>
      <c r="BO66" s="4" t="str">
        <f t="array" ref="BO66">_xludf.IFS(BN66&gt;392, 1, BN66&lt;135, 2, TRUE, 0)</f>
        <v>#NAME?</v>
      </c>
      <c r="BP66" s="4">
        <v>240.0</v>
      </c>
      <c r="BQ66" s="4" t="str">
        <f t="array" ref="BQ66">_xludf.IFS(BP66&gt;400, 1, BP66&lt;250, 2, TRUE, 0)</f>
        <v>#NAME?</v>
      </c>
      <c r="BR66" s="4">
        <v>494.0</v>
      </c>
      <c r="BS66" s="4" t="str">
        <f t="array" ref="BS66">_xludf.IFS(BR66&gt;400, 1, BR66&lt;30, 2, TRUE, 0)</f>
        <v>#NAME?</v>
      </c>
      <c r="BT66" s="4">
        <v>0.35</v>
      </c>
      <c r="BV66" s="4" t="s">
        <v>90</v>
      </c>
      <c r="BW66" s="4" t="s">
        <v>17</v>
      </c>
      <c r="BX66" s="4" t="s">
        <v>17</v>
      </c>
    </row>
    <row r="67" ht="15.75" customHeight="1">
      <c r="A67" s="4">
        <v>345858.0</v>
      </c>
      <c r="B67" s="4" t="s">
        <v>11</v>
      </c>
      <c r="C67" s="4">
        <v>69.0</v>
      </c>
      <c r="D67" s="4">
        <v>6.42</v>
      </c>
      <c r="E67" s="4" t="str">
        <f t="array" ref="E67">_xludf.IFS(D67&gt;10, 1, D67&lt;4, 2, TRUE, 0)</f>
        <v>#NAME?</v>
      </c>
      <c r="F67" s="4">
        <v>3.56</v>
      </c>
      <c r="G67" s="4" t="str">
        <f t="array" ref="G67">_xludf.IFS(F67&gt;6.2, 1, F67&lt;3.7, 2, TRUE, 0)</f>
        <v>#NAME?</v>
      </c>
      <c r="H67" s="4">
        <v>10.9</v>
      </c>
      <c r="I67" s="4" t="str">
        <f t="array" ref="I67">_xludf.IFS(H67&gt;18, 1, H67&lt;13, 2, TRUE, 0)</f>
        <v>#NAME?</v>
      </c>
      <c r="J67" s="4">
        <v>31.7</v>
      </c>
      <c r="K67" s="4" t="str">
        <f t="array" ref="K67">_xludf.IFS(J67&gt;55, 1, J67&lt;34, 2, TRUE, 0)</f>
        <v>#NAME?</v>
      </c>
      <c r="L67" s="4">
        <v>89.0</v>
      </c>
      <c r="M67" s="4" t="str">
        <f t="array" ref="M67">_xludf.IFS(L67&gt;100, 1, L67&lt;80, 2, TRUE, 0)</f>
        <v>#NAME?</v>
      </c>
      <c r="N67" s="4">
        <v>30.6</v>
      </c>
      <c r="O67" s="4" t="str">
        <f t="array" ref="O67">_xludf.IFS(N67&gt;32, 1, N67&lt;26, 2, TRUE, 0)</f>
        <v>#NAME?</v>
      </c>
      <c r="P67" s="4">
        <v>34.4</v>
      </c>
      <c r="Q67" s="4" t="str">
        <f t="array" ref="Q67">_xludf.IFS(P67&gt;37, 1, P67&lt;31, 2, TRUE, 0)</f>
        <v>#NAME?</v>
      </c>
      <c r="R67" s="4">
        <v>191.0</v>
      </c>
      <c r="S67" s="4" t="str">
        <f t="array" ref="S67">_xludf.IFS(R67&gt;400, 1, R67&lt;138, 2, TRUE, 0)</f>
        <v>#NAME?</v>
      </c>
      <c r="T67" s="4">
        <v>13.7</v>
      </c>
      <c r="U67" s="4" t="str">
        <f t="array" ref="U67">_xludf.IFS(T67&gt;15, 1, T67&lt;11, 2, TRUE, 0)</f>
        <v>#NAME?</v>
      </c>
      <c r="V67" s="4">
        <v>65.7</v>
      </c>
      <c r="W67" s="4" t="str">
        <f t="array" ref="W67">_xludf.IFS(V67&gt;78, 1, V67&lt;45, 2, TRUE, 0)</f>
        <v>#NAME?</v>
      </c>
      <c r="X67" s="4">
        <v>19.0</v>
      </c>
      <c r="Y67" s="4" t="str">
        <f t="array" ref="Y67">_xludf.IFS(X67&gt;45, 1, X67&lt;23, 2, TRUE, 0)</f>
        <v>#NAME?</v>
      </c>
      <c r="Z67" s="4">
        <v>7.5</v>
      </c>
      <c r="AA67" s="4" t="str">
        <f t="array" ref="AA67">_xludf.IFS(Z67&gt;10, 1, Z67&lt;2, 2, TRUE, 0)</f>
        <v>#NAME?</v>
      </c>
      <c r="AB67" s="4">
        <v>7.0</v>
      </c>
      <c r="AC67" s="4" t="str">
        <f t="array" ref="AC67">_xludf.IFS(AB67&gt;6, 1, AB67&lt;0, 2, TRUE, 0)</f>
        <v>#NAME?</v>
      </c>
      <c r="AD67" s="4">
        <v>0.8</v>
      </c>
      <c r="AE67" s="4" t="str">
        <f t="array" ref="AE67">_xludf.IFS(AD67&gt;2, 1, AD67&lt;0, 2, TRUE, 0)</f>
        <v>#NAME?</v>
      </c>
      <c r="AF67" s="4">
        <v>101.0</v>
      </c>
      <c r="AG67" s="4" t="str">
        <f t="array" ref="AG67">_xludf.IFS(AF67&gt;100, 1, AF67&lt;70, 2, TRUE, 0)</f>
        <v>#NAME?</v>
      </c>
      <c r="AH67" s="4">
        <v>79.7</v>
      </c>
      <c r="AI67" s="4" t="str">
        <f t="array" ref="AI67">_xludf.IFS(AH67&gt;20, 1, AH67&lt;8, 2, TRUE, 0)</f>
        <v>#NAME?</v>
      </c>
      <c r="AJ67" s="4">
        <v>10.5</v>
      </c>
      <c r="AK67" s="4" t="str">
        <f t="array" ref="AK67">_xludf.IFS(AJ67&gt;1.3, 1, AJ67&lt;0.7, 2, TRUE, 0)</f>
        <v>#NAME?</v>
      </c>
      <c r="AL67" s="4">
        <v>15.0</v>
      </c>
      <c r="AM67" s="4" t="str">
        <f t="array" ref="AM67">_xludf.IFS(AL67&gt;39, 1, AL67&lt;13, 2, TRUE, 0)</f>
        <v>#NAME?</v>
      </c>
      <c r="AN67" s="4">
        <v>12.0</v>
      </c>
      <c r="AO67" s="4" t="str">
        <f t="array" ref="AO67">_xludf.IFS(AN67&gt;52, 1, AN67&lt;7, 2, TRUE, 0)</f>
        <v>#NAME?</v>
      </c>
      <c r="AP67" s="4">
        <v>7.2</v>
      </c>
      <c r="AQ67" s="4" t="str">
        <f t="array" ref="AQ67">_xludf.IFS(AP67&gt;7.6, 1, AP67&lt;4.4, 2, TRUE, 0)</f>
        <v>#NAME?</v>
      </c>
      <c r="AR67" s="4">
        <v>152.0</v>
      </c>
      <c r="AS67" s="4" t="str">
        <f t="array" ref="AS67">_xludf.IFS(AR67&gt;200, 1, AR67&lt;0, 2, TRUE, 0)</f>
        <v>#NAME?</v>
      </c>
      <c r="AT67" s="4">
        <v>86.0</v>
      </c>
      <c r="AU67" s="4" t="str">
        <f t="array" ref="AU67">_xludf.IFS(AT67&gt;150, 1, AT67&lt;0, 2, TRUE, 0)</f>
        <v>#NAME?</v>
      </c>
      <c r="AV67" s="4">
        <v>8.8</v>
      </c>
      <c r="AW67" s="4" t="str">
        <f t="array" ref="AW67">_xludf.IFS(AV67&gt;10.2, 1, AV67&lt;8.8, 2, TRUE, 0)</f>
        <v>#NAME?</v>
      </c>
      <c r="AX67" s="4">
        <v>5.0</v>
      </c>
      <c r="AY67" s="4" t="str">
        <f t="array" ref="AY67">_xludf.IFS(AX67&gt;5.1, 1, AX67&lt;2.4, 2, TRUE, 0)</f>
        <v>#NAME?</v>
      </c>
      <c r="AZ67" s="4">
        <v>141.0</v>
      </c>
      <c r="BA67" s="4" t="str">
        <f t="array" ref="BA67">_xludf.IFS(AZ67&gt;146, 1, AZ67&lt;136, 2, TRUE, 0)</f>
        <v>#NAME?</v>
      </c>
      <c r="BB67" s="4">
        <v>4.3</v>
      </c>
      <c r="BC67" s="4" t="str">
        <f t="array" ref="BC67">_xludf.IFS(BB67&gt;5.1, 1, BB67&lt;3.5, 2, TRUE, 0)</f>
        <v>#NAME?</v>
      </c>
      <c r="BD67" s="4">
        <v>6.0</v>
      </c>
      <c r="BE67" s="4" t="str">
        <f t="array" ref="BE67">_xludf.IFS(BD67&gt;8.7, 1, BD67&lt;6.6, 2, TRUE, 0)</f>
        <v>#NAME?</v>
      </c>
      <c r="BF67" s="4">
        <v>4.1</v>
      </c>
      <c r="BG67" s="4" t="str">
        <f t="array" ref="BG67">_xludf.IFS(BF67&gt;5.2, 1, BF67&lt;3.5, 2, TRUE, 0)</f>
        <v>#NAME?</v>
      </c>
      <c r="BH67" s="4">
        <v>1.9</v>
      </c>
      <c r="BI67" s="4" t="str">
        <f t="array" ref="BI67">_xludf.IFS(BH67&gt;3.5, 1, BH67&lt;1.5, 2, TRUE, 0)</f>
        <v>#NAME?</v>
      </c>
      <c r="BJ67" s="4">
        <v>51.0</v>
      </c>
      <c r="BK67" s="4" t="str">
        <f t="array" ref="BK67">_xludf.IFS(BJ67&gt;129, 1, BJ67&lt;40, 2, TRUE, 0)</f>
        <v>#NAME?</v>
      </c>
      <c r="BL67" s="4">
        <v>95.0</v>
      </c>
      <c r="BM67" s="4" t="str">
        <f t="array" ref="BM67">_xludf.IFS(BL67&gt;158, 1, BL67&lt;37, 2, TRUE, 0)</f>
        <v>#NAME?</v>
      </c>
      <c r="BN67" s="4">
        <v>120.0</v>
      </c>
      <c r="BO67" s="4" t="str">
        <f t="array" ref="BO67">_xludf.IFS(BN67&gt;392, 1, BN67&lt;135, 2, TRUE, 0)</f>
        <v>#NAME?</v>
      </c>
      <c r="BP67" s="4">
        <v>215.0</v>
      </c>
      <c r="BQ67" s="4" t="str">
        <f t="array" ref="BQ67">_xludf.IFS(BP67&gt;400, 1, BP67&lt;250, 2, TRUE, 0)</f>
        <v>#NAME?</v>
      </c>
      <c r="BR67" s="4">
        <v>495.0</v>
      </c>
      <c r="BS67" s="4" t="str">
        <f t="array" ref="BS67">_xludf.IFS(BR67&gt;400, 1, BR67&lt;30, 2, TRUE, 0)</f>
        <v>#NAME?</v>
      </c>
      <c r="BT67" s="4">
        <v>0.3</v>
      </c>
      <c r="BV67" s="4" t="s">
        <v>90</v>
      </c>
      <c r="BW67" s="4" t="s">
        <v>17</v>
      </c>
      <c r="BX67" s="4" t="s">
        <v>17</v>
      </c>
    </row>
    <row r="68" ht="15.75" customHeight="1">
      <c r="A68" s="4">
        <v>348953.0</v>
      </c>
      <c r="B68" s="4" t="s">
        <v>11</v>
      </c>
      <c r="C68" s="4">
        <v>45.0</v>
      </c>
      <c r="D68" s="4">
        <v>6.0</v>
      </c>
      <c r="E68" s="4" t="str">
        <f t="array" ref="E68">_xludf.IFS(D68&gt;10, 1, D68&lt;4, 2, TRUE, 0)</f>
        <v>#NAME?</v>
      </c>
      <c r="F68" s="4">
        <v>2.7</v>
      </c>
      <c r="G68" s="4" t="str">
        <f t="array" ref="G68">_xludf.IFS(F68&gt;6.2, 1, F68&lt;3.7, 2, TRUE, 0)</f>
        <v>#NAME?</v>
      </c>
      <c r="H68" s="4">
        <v>8.1</v>
      </c>
      <c r="I68" s="4" t="str">
        <f t="array" ref="I68">_xludf.IFS(H68&gt;18, 1, H68&lt;13, 2, TRUE, 0)</f>
        <v>#NAME?</v>
      </c>
      <c r="J68" s="4">
        <v>23.4</v>
      </c>
      <c r="K68" s="4" t="str">
        <f t="array" ref="K68">_xludf.IFS(J68&gt;55, 1, J68&lt;34, 2, TRUE, 0)</f>
        <v>#NAME?</v>
      </c>
      <c r="L68" s="4">
        <v>86.7</v>
      </c>
      <c r="M68" s="4" t="str">
        <f t="array" ref="M68">_xludf.IFS(L68&gt;100, 1, L68&lt;80, 2, TRUE, 0)</f>
        <v>#NAME?</v>
      </c>
      <c r="N68" s="4">
        <v>30.0</v>
      </c>
      <c r="O68" s="4" t="str">
        <f t="array" ref="O68">_xludf.IFS(N68&gt;32, 1, N68&lt;26, 2, TRUE, 0)</f>
        <v>#NAME?</v>
      </c>
      <c r="P68" s="4">
        <v>34.6</v>
      </c>
      <c r="Q68" s="4" t="str">
        <f t="array" ref="Q68">_xludf.IFS(P68&gt;37, 1, P68&lt;31, 2, TRUE, 0)</f>
        <v>#NAME?</v>
      </c>
      <c r="R68" s="4">
        <v>121.0</v>
      </c>
      <c r="S68" s="4" t="str">
        <f t="array" ref="S68">_xludf.IFS(R68&gt;400, 1, R68&lt;138, 2, TRUE, 0)</f>
        <v>#NAME?</v>
      </c>
      <c r="T68" s="4">
        <v>14.6</v>
      </c>
      <c r="U68" s="4" t="str">
        <f t="array" ref="U68">_xludf.IFS(T68&gt;15, 1, T68&lt;11, 2, TRUE, 0)</f>
        <v>#NAME?</v>
      </c>
      <c r="V68" s="4">
        <v>70.6</v>
      </c>
      <c r="W68" s="4" t="str">
        <f t="array" ref="W68">_xludf.IFS(V68&gt;78, 1, V68&lt;45, 2, TRUE, 0)</f>
        <v>#NAME?</v>
      </c>
      <c r="X68" s="4">
        <v>17.2</v>
      </c>
      <c r="Y68" s="4" t="str">
        <f t="array" ref="Y68">_xludf.IFS(X68&gt;45, 1, X68&lt;23, 2, TRUE, 0)</f>
        <v>#NAME?</v>
      </c>
      <c r="Z68" s="4">
        <v>6.5</v>
      </c>
      <c r="AA68" s="4" t="str">
        <f t="array" ref="AA68">_xludf.IFS(Z68&gt;10, 1, Z68&lt;2, 2, TRUE, 0)</f>
        <v>#NAME?</v>
      </c>
      <c r="AB68" s="4">
        <v>5.0</v>
      </c>
      <c r="AC68" s="4" t="str">
        <f t="array" ref="AC68">_xludf.IFS(AB68&gt;6, 1, AB68&lt;0, 2, TRUE, 0)</f>
        <v>#NAME?</v>
      </c>
      <c r="AD68" s="4">
        <v>0.7</v>
      </c>
      <c r="AE68" s="4" t="str">
        <f t="array" ref="AE68">_xludf.IFS(AD68&gt;2, 1, AD68&lt;0, 2, TRUE, 0)</f>
        <v>#NAME?</v>
      </c>
      <c r="AF68" s="4">
        <v>202.0</v>
      </c>
      <c r="AG68" s="4" t="str">
        <f t="array" ref="AG68">_xludf.IFS(AF68&gt;100, 1, AF68&lt;70, 2, TRUE, 0)</f>
        <v>#NAME?</v>
      </c>
      <c r="AH68" s="4">
        <v>74.1</v>
      </c>
      <c r="AI68" s="4" t="str">
        <f t="array" ref="AI68">_xludf.IFS(AH68&gt;20, 1, AH68&lt;8, 2, TRUE, 0)</f>
        <v>#NAME?</v>
      </c>
      <c r="AJ68" s="4">
        <v>7.2</v>
      </c>
      <c r="AK68" s="4" t="str">
        <f t="array" ref="AK68">_xludf.IFS(AJ68&gt;1.3, 1, AJ68&lt;0.7, 2, TRUE, 0)</f>
        <v>#NAME?</v>
      </c>
      <c r="AL68" s="4">
        <v>14.0</v>
      </c>
      <c r="AM68" s="4" t="str">
        <f t="array" ref="AM68">_xludf.IFS(AL68&gt;39, 1, AL68&lt;13, 2, TRUE, 0)</f>
        <v>#NAME?</v>
      </c>
      <c r="AN68" s="4">
        <v>7.0</v>
      </c>
      <c r="AO68" s="4" t="str">
        <f t="array" ref="AO68">_xludf.IFS(AN68&gt;52, 1, AN68&lt;7, 2, TRUE, 0)</f>
        <v>#NAME?</v>
      </c>
      <c r="AP68" s="4">
        <v>6.4</v>
      </c>
      <c r="AQ68" s="4" t="str">
        <f t="array" ref="AQ68">_xludf.IFS(AP68&gt;7.6, 1, AP68&lt;4.4, 2, TRUE, 0)</f>
        <v>#NAME?</v>
      </c>
      <c r="AR68" s="4">
        <v>140.0</v>
      </c>
      <c r="AS68" s="4" t="str">
        <f t="array" ref="AS68">_xludf.IFS(AR68&gt;200, 1, AR68&lt;0, 2, TRUE, 0)</f>
        <v>#NAME?</v>
      </c>
      <c r="AT68" s="4">
        <v>109.0</v>
      </c>
      <c r="AU68" s="4" t="str">
        <f t="array" ref="AU68">_xludf.IFS(AT68&gt;150, 1, AT68&lt;0, 2, TRUE, 0)</f>
        <v>#NAME?</v>
      </c>
      <c r="AV68" s="4">
        <v>8.3</v>
      </c>
      <c r="AW68" s="4" t="str">
        <f t="array" ref="AW68">_xludf.IFS(AV68&gt;10.2, 1, AV68&lt;8.8, 2, TRUE, 0)</f>
        <v>#NAME?</v>
      </c>
      <c r="AX68" s="4">
        <v>5.1</v>
      </c>
      <c r="AY68" s="4" t="str">
        <f t="array" ref="AY68">_xludf.IFS(AX68&gt;5.1, 1, AX68&lt;2.4, 2, TRUE, 0)</f>
        <v>#NAME?</v>
      </c>
      <c r="AZ68" s="4">
        <v>138.0</v>
      </c>
      <c r="BA68" s="4" t="str">
        <f t="array" ref="BA68">_xludf.IFS(AZ68&gt;146, 1, AZ68&lt;136, 2, TRUE, 0)</f>
        <v>#NAME?</v>
      </c>
      <c r="BB68" s="4">
        <v>4.2</v>
      </c>
      <c r="BC68" s="4" t="str">
        <f t="array" ref="BC68">_xludf.IFS(BB68&gt;5.1, 1, BB68&lt;3.5, 2, TRUE, 0)</f>
        <v>#NAME?</v>
      </c>
      <c r="BD68" s="4">
        <v>5.8</v>
      </c>
      <c r="BE68" s="4" t="str">
        <f t="array" ref="BE68">_xludf.IFS(BD68&gt;8.7, 1, BD68&lt;6.6, 2, TRUE, 0)</f>
        <v>#NAME?</v>
      </c>
      <c r="BF68" s="4">
        <v>3.1</v>
      </c>
      <c r="BG68" s="4" t="str">
        <f t="array" ref="BG68">_xludf.IFS(BF68&gt;5.2, 1, BF68&lt;3.5, 2, TRUE, 0)</f>
        <v>#NAME?</v>
      </c>
      <c r="BH68" s="4">
        <v>2.7</v>
      </c>
      <c r="BI68" s="4" t="str">
        <f t="array" ref="BI68">_xludf.IFS(BH68&gt;3.5, 1, BH68&lt;1.5, 2, TRUE, 0)</f>
        <v>#NAME?</v>
      </c>
      <c r="BJ68" s="4">
        <v>59.0</v>
      </c>
      <c r="BK68" s="4" t="str">
        <f t="array" ref="BK68">_xludf.IFS(BJ68&gt;129, 1, BJ68&lt;40, 2, TRUE, 0)</f>
        <v>#NAME?</v>
      </c>
      <c r="BL68" s="4">
        <v>72.0</v>
      </c>
      <c r="BM68" s="4" t="str">
        <f t="array" ref="BM68">_xludf.IFS(BL68&gt;158, 1, BL68&lt;37, 2, TRUE, 0)</f>
        <v>#NAME?</v>
      </c>
      <c r="BN68" s="4">
        <v>110.0</v>
      </c>
      <c r="BO68" s="4" t="str">
        <f t="array" ref="BO68">_xludf.IFS(BN68&gt;392, 1, BN68&lt;135, 2, TRUE, 0)</f>
        <v>#NAME?</v>
      </c>
      <c r="BP68" s="4">
        <v>182.0</v>
      </c>
      <c r="BQ68" s="4" t="str">
        <f t="array" ref="BQ68">_xludf.IFS(BP68&gt;400, 1, BP68&lt;250, 2, TRUE, 0)</f>
        <v>#NAME?</v>
      </c>
      <c r="BR68" s="4">
        <v>517.0</v>
      </c>
      <c r="BS68" s="4" t="str">
        <f t="array" ref="BS68">_xludf.IFS(BR68&gt;400, 1, BR68&lt;30, 2, TRUE, 0)</f>
        <v>#NAME?</v>
      </c>
      <c r="BT68" s="4">
        <v>3.6</v>
      </c>
      <c r="BV68" s="4" t="s">
        <v>90</v>
      </c>
      <c r="BW68" s="4">
        <v>5.5</v>
      </c>
      <c r="BX68" s="4" t="s">
        <v>17</v>
      </c>
    </row>
    <row r="69" ht="15.75" customHeight="1">
      <c r="A69" s="4">
        <v>350633.0</v>
      </c>
      <c r="B69" s="4" t="s">
        <v>21</v>
      </c>
      <c r="C69" s="4">
        <v>52.0</v>
      </c>
      <c r="D69" s="4">
        <v>6.68</v>
      </c>
      <c r="E69" s="4" t="str">
        <f t="array" ref="E69">_xludf.IFS(D69&gt;10, 1, D69&lt;4, 2, TRUE, 0)</f>
        <v>#NAME?</v>
      </c>
      <c r="F69" s="4">
        <v>3.91</v>
      </c>
      <c r="G69" s="4" t="str">
        <f t="array" ref="G69">_xludf.IFS(F69&gt;6.2, 1, F69&lt;3.7, 2, TRUE, 0)</f>
        <v>#NAME?</v>
      </c>
      <c r="H69" s="4">
        <v>11.6</v>
      </c>
      <c r="I69" s="4" t="str">
        <f t="array" ref="I69">_xludf.IFS(H69&gt;18, 1, H69&lt;13, 2, TRUE, 0)</f>
        <v>#NAME?</v>
      </c>
      <c r="J69" s="4">
        <v>34.7</v>
      </c>
      <c r="K69" s="4" t="str">
        <f t="array" ref="K69">_xludf.IFS(J69&gt;55, 1, J69&lt;34, 2, TRUE, 0)</f>
        <v>#NAME?</v>
      </c>
      <c r="L69" s="4">
        <v>88.7</v>
      </c>
      <c r="M69" s="4" t="str">
        <f t="array" ref="M69">_xludf.IFS(L69&gt;100, 1, L69&lt;80, 2, TRUE, 0)</f>
        <v>#NAME?</v>
      </c>
      <c r="N69" s="4">
        <v>29.7</v>
      </c>
      <c r="O69" s="4" t="str">
        <f t="array" ref="O69">_xludf.IFS(N69&gt;32, 1, N69&lt;26, 2, TRUE, 0)</f>
        <v>#NAME?</v>
      </c>
      <c r="P69" s="4">
        <v>33.4</v>
      </c>
      <c r="Q69" s="4" t="str">
        <f t="array" ref="Q69">_xludf.IFS(P69&gt;37, 1, P69&lt;31, 2, TRUE, 0)</f>
        <v>#NAME?</v>
      </c>
      <c r="R69" s="4">
        <v>223.0</v>
      </c>
      <c r="S69" s="4" t="str">
        <f t="array" ref="S69">_xludf.IFS(R69&gt;400, 1, R69&lt;138, 2, TRUE, 0)</f>
        <v>#NAME?</v>
      </c>
      <c r="T69" s="4">
        <v>13.5</v>
      </c>
      <c r="U69" s="4" t="str">
        <f t="array" ref="U69">_xludf.IFS(T69&gt;15, 1, T69&lt;11, 2, TRUE, 0)</f>
        <v>#NAME?</v>
      </c>
      <c r="V69" s="4">
        <v>74.9</v>
      </c>
      <c r="W69" s="4" t="str">
        <f t="array" ref="W69">_xludf.IFS(V69&gt;78, 1, V69&lt;45, 2, TRUE, 0)</f>
        <v>#NAME?</v>
      </c>
      <c r="X69" s="4">
        <v>15.7</v>
      </c>
      <c r="Y69" s="4" t="str">
        <f t="array" ref="Y69">_xludf.IFS(X69&gt;45, 1, X69&lt;23, 2, TRUE, 0)</f>
        <v>#NAME?</v>
      </c>
      <c r="Z69" s="4">
        <v>4.9</v>
      </c>
      <c r="AA69" s="4" t="str">
        <f t="array" ref="AA69">_xludf.IFS(Z69&gt;10, 1, Z69&lt;2, 2, TRUE, 0)</f>
        <v>#NAME?</v>
      </c>
      <c r="AB69" s="4">
        <v>3.6</v>
      </c>
      <c r="AC69" s="4" t="str">
        <f t="array" ref="AC69">_xludf.IFS(AB69&gt;6, 1, AB69&lt;0, 2, TRUE, 0)</f>
        <v>#NAME?</v>
      </c>
      <c r="AD69" s="4">
        <v>0.9</v>
      </c>
      <c r="AE69" s="4" t="str">
        <f t="array" ref="AE69">_xludf.IFS(AD69&gt;2, 1, AD69&lt;0, 2, TRUE, 0)</f>
        <v>#NAME?</v>
      </c>
      <c r="AF69" s="4">
        <v>153.0</v>
      </c>
      <c r="AG69" s="4" t="str">
        <f t="array" ref="AG69">_xludf.IFS(AF69&gt;100, 1, AF69&lt;70, 2, TRUE, 0)</f>
        <v>#NAME?</v>
      </c>
      <c r="AH69" s="4">
        <v>80.0</v>
      </c>
      <c r="AI69" s="4" t="str">
        <f t="array" ref="AI69">_xludf.IFS(AH69&gt;20, 1, AH69&lt;8, 2, TRUE, 0)</f>
        <v>#NAME?</v>
      </c>
      <c r="AJ69" s="4">
        <v>9.9</v>
      </c>
      <c r="AK69" s="4" t="str">
        <f t="array" ref="AK69">_xludf.IFS(AJ69&gt;1.3, 1, AJ69&lt;0.7, 2, TRUE, 0)</f>
        <v>#NAME?</v>
      </c>
      <c r="AL69" s="4">
        <v>11.0</v>
      </c>
      <c r="AM69" s="4" t="str">
        <f t="array" ref="AM69">_xludf.IFS(AL69&gt;39, 1, AL69&lt;13, 2, TRUE, 0)</f>
        <v>#NAME?</v>
      </c>
      <c r="AN69" s="4">
        <v>11.0</v>
      </c>
      <c r="AO69" s="4" t="str">
        <f t="array" ref="AO69">_xludf.IFS(AN69&gt;52, 1, AN69&lt;7, 2, TRUE, 0)</f>
        <v>#NAME?</v>
      </c>
      <c r="AP69" s="4">
        <v>6.8</v>
      </c>
      <c r="AQ69" s="4" t="str">
        <f t="array" ref="AQ69">_xludf.IFS(AP69&gt;7.6, 1, AP69&lt;4.4, 2, TRUE, 0)</f>
        <v>#NAME?</v>
      </c>
      <c r="AR69" s="4">
        <v>144.0</v>
      </c>
      <c r="AS69" s="4" t="str">
        <f t="array" ref="AS69">_xludf.IFS(AR69&gt;200, 1, AR69&lt;0, 2, TRUE, 0)</f>
        <v>#NAME?</v>
      </c>
      <c r="AT69" s="4">
        <v>93.0</v>
      </c>
      <c r="AU69" s="4" t="str">
        <f t="array" ref="AU69">_xludf.IFS(AT69&gt;150, 1, AT69&lt;0, 2, TRUE, 0)</f>
        <v>#NAME?</v>
      </c>
      <c r="AV69" s="4">
        <v>10.1</v>
      </c>
      <c r="AW69" s="4" t="str">
        <f t="array" ref="AW69">_xludf.IFS(AV69&gt;10.2, 1, AV69&lt;8.8, 2, TRUE, 0)</f>
        <v>#NAME?</v>
      </c>
      <c r="AX69" s="4">
        <v>5.2</v>
      </c>
      <c r="AY69" s="4" t="str">
        <f t="array" ref="AY69">_xludf.IFS(AX69&gt;5.1, 1, AX69&lt;2.4, 2, TRUE, 0)</f>
        <v>#NAME?</v>
      </c>
      <c r="AZ69" s="4">
        <v>136.0</v>
      </c>
      <c r="BA69" s="4" t="str">
        <f t="array" ref="BA69">_xludf.IFS(AZ69&gt;146, 1, AZ69&lt;136, 2, TRUE, 0)</f>
        <v>#NAME?</v>
      </c>
      <c r="BB69" s="4">
        <v>5.4</v>
      </c>
      <c r="BC69" s="4" t="str">
        <f t="array" ref="BC69">_xludf.IFS(BB69&gt;5.1, 1, BB69&lt;3.5, 2, TRUE, 0)</f>
        <v>#NAME?</v>
      </c>
      <c r="BD69" s="4">
        <v>7.8</v>
      </c>
      <c r="BE69" s="4" t="str">
        <f t="array" ref="BE69">_xludf.IFS(BD69&gt;8.7, 1, BD69&lt;6.6, 2, TRUE, 0)</f>
        <v>#NAME?</v>
      </c>
      <c r="BF69" s="4">
        <v>4.3</v>
      </c>
      <c r="BG69" s="4" t="str">
        <f t="array" ref="BG69">_xludf.IFS(BF69&gt;5.2, 1, BF69&lt;3.5, 2, TRUE, 0)</f>
        <v>#NAME?</v>
      </c>
      <c r="BH69" s="4">
        <v>3.5</v>
      </c>
      <c r="BI69" s="4" t="str">
        <f t="array" ref="BI69">_xludf.IFS(BH69&gt;3.5, 1, BH69&lt;1.5, 2, TRUE, 0)</f>
        <v>#NAME?</v>
      </c>
      <c r="BJ69" s="4">
        <v>60.0</v>
      </c>
      <c r="BK69" s="4" t="str">
        <f t="array" ref="BK69">_xludf.IFS(BJ69&gt;129, 1, BJ69&lt;40, 2, TRUE, 0)</f>
        <v>#NAME?</v>
      </c>
      <c r="BL69" s="4">
        <v>73.0</v>
      </c>
      <c r="BM69" s="4" t="str">
        <f t="array" ref="BM69">_xludf.IFS(BL69&gt;158, 1, BL69&lt;37, 2, TRUE, 0)</f>
        <v>#NAME?</v>
      </c>
      <c r="BN69" s="4">
        <v>197.0</v>
      </c>
      <c r="BO69" s="4" t="str">
        <f t="array" ref="BO69">_xludf.IFS(BN69&gt;392, 1, BN69&lt;135, 2, TRUE, 0)</f>
        <v>#NAME?</v>
      </c>
      <c r="BP69" s="4">
        <v>270.0</v>
      </c>
      <c r="BQ69" s="4" t="str">
        <f t="array" ref="BQ69">_xludf.IFS(BP69&gt;400, 1, BP69&lt;250, 2, TRUE, 0)</f>
        <v>#NAME?</v>
      </c>
      <c r="BR69" s="4">
        <v>281.0</v>
      </c>
      <c r="BS69" s="4" t="str">
        <f t="array" ref="BS69">_xludf.IFS(BR69&gt;400, 1, BR69&lt;30, 2, TRUE, 0)</f>
        <v>#NAME?</v>
      </c>
      <c r="BT69" s="4">
        <v>0.29</v>
      </c>
      <c r="BV69" s="4" t="s">
        <v>90</v>
      </c>
      <c r="BW69" s="4">
        <v>7.0</v>
      </c>
      <c r="BX69" s="4" t="s">
        <v>17</v>
      </c>
    </row>
    <row r="70" ht="15.75" customHeight="1">
      <c r="A70" s="4">
        <v>351317.0</v>
      </c>
      <c r="B70" s="4" t="s">
        <v>11</v>
      </c>
      <c r="C70" s="4">
        <v>65.0</v>
      </c>
      <c r="D70" s="4">
        <v>6.96</v>
      </c>
      <c r="E70" s="4" t="str">
        <f t="array" ref="E70">_xludf.IFS(D70&gt;10, 1, D70&lt;4, 2, TRUE, 0)</f>
        <v>#NAME?</v>
      </c>
      <c r="F70" s="4">
        <v>4.16</v>
      </c>
      <c r="G70" s="4" t="str">
        <f t="array" ref="G70">_xludf.IFS(F70&gt;6.2, 1, F70&lt;3.7, 2, TRUE, 0)</f>
        <v>#NAME?</v>
      </c>
      <c r="H70" s="4">
        <v>9.0</v>
      </c>
      <c r="I70" s="4" t="str">
        <f t="array" ref="I70">_xludf.IFS(H70&gt;18, 1, H70&lt;13, 2, TRUE, 0)</f>
        <v>#NAME?</v>
      </c>
      <c r="J70" s="4">
        <v>27.8</v>
      </c>
      <c r="K70" s="4" t="str">
        <f t="array" ref="K70">_xludf.IFS(J70&gt;55, 1, J70&lt;34, 2, TRUE, 0)</f>
        <v>#NAME?</v>
      </c>
      <c r="L70" s="4">
        <v>66.8</v>
      </c>
      <c r="M70" s="4" t="str">
        <f t="array" ref="M70">_xludf.IFS(L70&gt;100, 1, L70&lt;80, 2, TRUE, 0)</f>
        <v>#NAME?</v>
      </c>
      <c r="N70" s="4">
        <v>21.6</v>
      </c>
      <c r="O70" s="4" t="str">
        <f t="array" ref="O70">_xludf.IFS(N70&gt;32, 1, N70&lt;26, 2, TRUE, 0)</f>
        <v>#NAME?</v>
      </c>
      <c r="P70" s="4">
        <v>32.4</v>
      </c>
      <c r="Q70" s="4" t="str">
        <f t="array" ref="Q70">_xludf.IFS(P70&gt;37, 1, P70&lt;31, 2, TRUE, 0)</f>
        <v>#NAME?</v>
      </c>
      <c r="R70" s="4">
        <v>206.0</v>
      </c>
      <c r="S70" s="4" t="str">
        <f t="array" ref="S70">_xludf.IFS(R70&gt;400, 1, R70&lt;138, 2, TRUE, 0)</f>
        <v>#NAME?</v>
      </c>
      <c r="T70" s="4">
        <v>16.2</v>
      </c>
      <c r="U70" s="4" t="str">
        <f t="array" ref="U70">_xludf.IFS(T70&gt;15, 1, T70&lt;11, 2, TRUE, 0)</f>
        <v>#NAME?</v>
      </c>
      <c r="V70" s="4">
        <v>76.4</v>
      </c>
      <c r="W70" s="4" t="str">
        <f t="array" ref="W70">_xludf.IFS(V70&gt;78, 1, V70&lt;45, 2, TRUE, 0)</f>
        <v>#NAME?</v>
      </c>
      <c r="X70" s="4">
        <v>13.2</v>
      </c>
      <c r="Y70" s="4" t="str">
        <f t="array" ref="Y70">_xludf.IFS(X70&gt;45, 1, X70&lt;23, 2, TRUE, 0)</f>
        <v>#NAME?</v>
      </c>
      <c r="Z70" s="4">
        <v>7.2</v>
      </c>
      <c r="AA70" s="4" t="str">
        <f t="array" ref="AA70">_xludf.IFS(Z70&gt;10, 1, Z70&lt;2, 2, TRUE, 0)</f>
        <v>#NAME?</v>
      </c>
      <c r="AB70" s="4">
        <v>2.6</v>
      </c>
      <c r="AC70" s="4" t="str">
        <f t="array" ref="AC70">_xludf.IFS(AB70&gt;6, 1, AB70&lt;0, 2, TRUE, 0)</f>
        <v>#NAME?</v>
      </c>
      <c r="AD70" s="4">
        <v>0.6</v>
      </c>
      <c r="AE70" s="4" t="str">
        <f t="array" ref="AE70">_xludf.IFS(AD70&gt;2, 1, AD70&lt;0, 2, TRUE, 0)</f>
        <v>#NAME?</v>
      </c>
      <c r="AF70" s="4">
        <v>269.0</v>
      </c>
      <c r="AG70" s="4" t="str">
        <f t="array" ref="AG70">_xludf.IFS(AF70&gt;100, 1, AF70&lt;70, 2, TRUE, 0)</f>
        <v>#NAME?</v>
      </c>
      <c r="AH70" s="4">
        <v>86.1</v>
      </c>
      <c r="AI70" s="4" t="str">
        <f t="array" ref="AI70">_xludf.IFS(AH70&gt;20, 1, AH70&lt;8, 2, TRUE, 0)</f>
        <v>#NAME?</v>
      </c>
      <c r="AJ70" s="4">
        <v>12.1</v>
      </c>
      <c r="AK70" s="4" t="str">
        <f t="array" ref="AK70">_xludf.IFS(AJ70&gt;1.3, 1, AJ70&lt;0.7, 2, TRUE, 0)</f>
        <v>#NAME?</v>
      </c>
      <c r="AL70" s="4">
        <v>19.0</v>
      </c>
      <c r="AM70" s="4" t="str">
        <f t="array" ref="AM70">_xludf.IFS(AL70&gt;39, 1, AL70&lt;13, 2, TRUE, 0)</f>
        <v>#NAME?</v>
      </c>
      <c r="AN70" s="4">
        <v>15.0</v>
      </c>
      <c r="AO70" s="4" t="str">
        <f t="array" ref="AO70">_xludf.IFS(AN70&gt;52, 1, AN70&lt;7, 2, TRUE, 0)</f>
        <v>#NAME?</v>
      </c>
      <c r="AP70" s="4">
        <v>7.1</v>
      </c>
      <c r="AQ70" s="4" t="str">
        <f t="array" ref="AQ70">_xludf.IFS(AP70&gt;7.6, 1, AP70&lt;4.4, 2, TRUE, 0)</f>
        <v>#NAME?</v>
      </c>
      <c r="AR70" s="4">
        <v>139.0</v>
      </c>
      <c r="AS70" s="4" t="str">
        <f t="array" ref="AS70">_xludf.IFS(AR70&gt;200, 1, AR70&lt;0, 2, TRUE, 0)</f>
        <v>#NAME?</v>
      </c>
      <c r="AT70" s="4">
        <v>206.0</v>
      </c>
      <c r="AU70" s="4" t="str">
        <f t="array" ref="AU70">_xludf.IFS(AT70&gt;150, 1, AT70&lt;0, 2, TRUE, 0)</f>
        <v>#NAME?</v>
      </c>
      <c r="AV70" s="4">
        <v>9.3</v>
      </c>
      <c r="AW70" s="4" t="str">
        <f t="array" ref="AW70">_xludf.IFS(AV70&gt;10.2, 1, AV70&lt;8.8, 2, TRUE, 0)</f>
        <v>#NAME?</v>
      </c>
      <c r="AX70" s="4">
        <v>5.5</v>
      </c>
      <c r="AY70" s="4" t="str">
        <f t="array" ref="AY70">_xludf.IFS(AX70&gt;5.1, 1, AX70&lt;2.4, 2, TRUE, 0)</f>
        <v>#NAME?</v>
      </c>
      <c r="AZ70" s="4">
        <v>135.0</v>
      </c>
      <c r="BA70" s="4" t="str">
        <f t="array" ref="BA70">_xludf.IFS(AZ70&gt;146, 1, AZ70&lt;136, 2, TRUE, 0)</f>
        <v>#NAME?</v>
      </c>
      <c r="BB70" s="4">
        <v>4.6</v>
      </c>
      <c r="BC70" s="4" t="str">
        <f t="array" ref="BC70">_xludf.IFS(BB70&gt;5.1, 1, BB70&lt;3.5, 2, TRUE, 0)</f>
        <v>#NAME?</v>
      </c>
      <c r="BD70" s="4">
        <v>6.7</v>
      </c>
      <c r="BE70" s="4" t="str">
        <f t="array" ref="BE70">_xludf.IFS(BD70&gt;8.7, 1, BD70&lt;6.6, 2, TRUE, 0)</f>
        <v>#NAME?</v>
      </c>
      <c r="BF70" s="4">
        <v>4.1</v>
      </c>
      <c r="BG70" s="4" t="str">
        <f t="array" ref="BG70">_xludf.IFS(BF70&gt;5.2, 1, BF70&lt;3.5, 2, TRUE, 0)</f>
        <v>#NAME?</v>
      </c>
      <c r="BH70" s="4">
        <v>2.6</v>
      </c>
      <c r="BI70" s="4" t="str">
        <f t="array" ref="BI70">_xludf.IFS(BH70&gt;3.5, 1, BH70&lt;1.5, 2, TRUE, 0)</f>
        <v>#NAME?</v>
      </c>
      <c r="BJ70" s="4">
        <v>158.0</v>
      </c>
      <c r="BK70" s="4" t="str">
        <f t="array" ref="BK70">_xludf.IFS(BJ70&gt;129, 1, BJ70&lt;40, 2, TRUE, 0)</f>
        <v>#NAME?</v>
      </c>
      <c r="BL70" s="4">
        <v>49.0</v>
      </c>
      <c r="BM70" s="4" t="str">
        <f t="array" ref="BM70">_xludf.IFS(BL70&gt;158, 1, BL70&lt;37, 2, TRUE, 0)</f>
        <v>#NAME?</v>
      </c>
      <c r="BN70" s="4">
        <v>161.0</v>
      </c>
      <c r="BO70" s="4" t="str">
        <f t="array" ref="BO70">_xludf.IFS(BN70&gt;392, 1, BN70&lt;135, 2, TRUE, 0)</f>
        <v>#NAME?</v>
      </c>
      <c r="BP70" s="4">
        <v>210.0</v>
      </c>
      <c r="BQ70" s="4" t="str">
        <f t="array" ref="BQ70">_xludf.IFS(BP70&gt;400, 1, BP70&lt;250, 2, TRUE, 0)</f>
        <v>#NAME?</v>
      </c>
      <c r="BR70" s="4">
        <v>366.0</v>
      </c>
      <c r="BS70" s="4" t="str">
        <f t="array" ref="BS70">_xludf.IFS(BR70&gt;400, 1, BR70&lt;30, 2, TRUE, 0)</f>
        <v>#NAME?</v>
      </c>
      <c r="BT70" s="4">
        <v>0.3</v>
      </c>
      <c r="BV70" s="4" t="s">
        <v>90</v>
      </c>
      <c r="BW70" s="4">
        <v>11.5</v>
      </c>
      <c r="BX70" s="4" t="s">
        <v>17</v>
      </c>
    </row>
    <row r="71" ht="15.75" customHeight="1">
      <c r="A71" s="4">
        <v>352633.0</v>
      </c>
      <c r="B71" s="4" t="s">
        <v>21</v>
      </c>
      <c r="C71" s="4">
        <v>50.0</v>
      </c>
      <c r="D71" s="4">
        <v>7.19</v>
      </c>
      <c r="E71" s="4" t="str">
        <f t="array" ref="E71">_xludf.IFS(D71&gt;10, 1, D71&lt;4, 2, TRUE, 0)</f>
        <v>#NAME?</v>
      </c>
      <c r="F71" s="4">
        <v>3.24</v>
      </c>
      <c r="G71" s="4" t="str">
        <f t="array" ref="G71">_xludf.IFS(F71&gt;6.2, 1, F71&lt;3.7, 2, TRUE, 0)</f>
        <v>#NAME?</v>
      </c>
      <c r="H71" s="4">
        <v>9.6</v>
      </c>
      <c r="I71" s="4" t="str">
        <f t="array" ref="I71">_xludf.IFS(H71&gt;18, 1, H71&lt;13, 2, TRUE, 0)</f>
        <v>#NAME?</v>
      </c>
      <c r="J71" s="4">
        <v>29.0</v>
      </c>
      <c r="K71" s="4" t="str">
        <f t="array" ref="K71">_xludf.IFS(J71&gt;55, 1, J71&lt;34, 2, TRUE, 0)</f>
        <v>#NAME?</v>
      </c>
      <c r="L71" s="4">
        <v>89.5</v>
      </c>
      <c r="M71" s="4" t="str">
        <f t="array" ref="M71">_xludf.IFS(L71&gt;100, 1, L71&lt;80, 2, TRUE, 0)</f>
        <v>#NAME?</v>
      </c>
      <c r="N71" s="4">
        <v>29.6</v>
      </c>
      <c r="O71" s="4" t="str">
        <f t="array" ref="O71">_xludf.IFS(N71&gt;32, 1, N71&lt;26, 2, TRUE, 0)</f>
        <v>#NAME?</v>
      </c>
      <c r="P71" s="4">
        <v>33.1</v>
      </c>
      <c r="Q71" s="4" t="str">
        <f t="array" ref="Q71">_xludf.IFS(P71&gt;37, 1, P71&lt;31, 2, TRUE, 0)</f>
        <v>#NAME?</v>
      </c>
      <c r="R71" s="4">
        <v>203.0</v>
      </c>
      <c r="S71" s="4" t="str">
        <f t="array" ref="S71">_xludf.IFS(R71&gt;400, 1, R71&lt;138, 2, TRUE, 0)</f>
        <v>#NAME?</v>
      </c>
      <c r="T71" s="4">
        <v>14.2</v>
      </c>
      <c r="U71" s="4" t="str">
        <f t="array" ref="U71">_xludf.IFS(T71&gt;15, 1, T71&lt;11, 2, TRUE, 0)</f>
        <v>#NAME?</v>
      </c>
      <c r="V71" s="4">
        <v>72.7</v>
      </c>
      <c r="W71" s="4" t="str">
        <f t="array" ref="W71">_xludf.IFS(V71&gt;78, 1, V71&lt;45, 2, TRUE, 0)</f>
        <v>#NAME?</v>
      </c>
      <c r="X71" s="4">
        <v>12.7</v>
      </c>
      <c r="Y71" s="4" t="str">
        <f t="array" ref="Y71">_xludf.IFS(X71&gt;45, 1, X71&lt;23, 2, TRUE, 0)</f>
        <v>#NAME?</v>
      </c>
      <c r="Z71" s="4">
        <v>9.2</v>
      </c>
      <c r="AA71" s="4" t="str">
        <f t="array" ref="AA71">_xludf.IFS(Z71&gt;10, 1, Z71&lt;2, 2, TRUE, 0)</f>
        <v>#NAME?</v>
      </c>
      <c r="AB71" s="4">
        <v>4.7</v>
      </c>
      <c r="AC71" s="4" t="str">
        <f t="array" ref="AC71">_xludf.IFS(AB71&gt;6, 1, AB71&lt;0, 2, TRUE, 0)</f>
        <v>#NAME?</v>
      </c>
      <c r="AD71" s="4">
        <v>0.7</v>
      </c>
      <c r="AE71" s="4" t="str">
        <f t="array" ref="AE71">_xludf.IFS(AD71&gt;2, 1, AD71&lt;0, 2, TRUE, 0)</f>
        <v>#NAME?</v>
      </c>
      <c r="AF71" s="4">
        <v>312.0</v>
      </c>
      <c r="AG71" s="4" t="str">
        <f t="array" ref="AG71">_xludf.IFS(AF71&gt;100, 1, AF71&lt;70, 2, TRUE, 0)</f>
        <v>#NAME?</v>
      </c>
      <c r="AH71" s="4">
        <v>72.7</v>
      </c>
      <c r="AI71" s="4" t="str">
        <f t="array" ref="AI71">_xludf.IFS(AH71&gt;20, 1, AH71&lt;8, 2, TRUE, 0)</f>
        <v>#NAME?</v>
      </c>
      <c r="AJ71" s="4">
        <v>6.8</v>
      </c>
      <c r="AK71" s="4" t="str">
        <f t="array" ref="AK71">_xludf.IFS(AJ71&gt;1.3, 1, AJ71&lt;0.7, 2, TRUE, 0)</f>
        <v>#NAME?</v>
      </c>
      <c r="AL71" s="4">
        <v>44.0</v>
      </c>
      <c r="AM71" s="4" t="str">
        <f t="array" ref="AM71">_xludf.IFS(AL71&gt;39, 1, AL71&lt;13, 2, TRUE, 0)</f>
        <v>#NAME?</v>
      </c>
      <c r="AN71" s="4">
        <v>39.0</v>
      </c>
      <c r="AO71" s="4" t="str">
        <f t="array" ref="AO71">_xludf.IFS(AN71&gt;52, 1, AN71&lt;7, 2, TRUE, 0)</f>
        <v>#NAME?</v>
      </c>
      <c r="AP71" s="4">
        <v>6.4</v>
      </c>
      <c r="AQ71" s="4" t="str">
        <f t="array" ref="AQ71">_xludf.IFS(AP71&gt;7.6, 1, AP71&lt;4.4, 2, TRUE, 0)</f>
        <v>#NAME?</v>
      </c>
      <c r="AR71" s="4">
        <v>216.0</v>
      </c>
      <c r="AS71" s="4" t="str">
        <f t="array" ref="AS71">_xludf.IFS(AR71&gt;200, 1, AR71&lt;0, 2, TRUE, 0)</f>
        <v>#NAME?</v>
      </c>
      <c r="AT71" s="4">
        <v>37.0</v>
      </c>
      <c r="AU71" s="4" t="str">
        <f t="array" ref="AU71">_xludf.IFS(AT71&gt;150, 1, AT71&lt;0, 2, TRUE, 0)</f>
        <v>#NAME?</v>
      </c>
      <c r="AV71" s="4">
        <v>8.7</v>
      </c>
      <c r="AW71" s="4" t="str">
        <f t="array" ref="AW71">_xludf.IFS(AV71&gt;10.2, 1, AV71&lt;8.8, 2, TRUE, 0)</f>
        <v>#NAME?</v>
      </c>
      <c r="AX71" s="4">
        <v>5.9</v>
      </c>
      <c r="AY71" s="4" t="str">
        <f t="array" ref="AY71">_xludf.IFS(AX71&gt;5.1, 1, AX71&lt;2.4, 2, TRUE, 0)</f>
        <v>#NAME?</v>
      </c>
      <c r="AZ71" s="4">
        <v>138.0</v>
      </c>
      <c r="BA71" s="4" t="str">
        <f t="array" ref="BA71">_xludf.IFS(AZ71&gt;146, 1, AZ71&lt;136, 2, TRUE, 0)</f>
        <v>#NAME?</v>
      </c>
      <c r="BB71" s="4">
        <v>4.1</v>
      </c>
      <c r="BC71" s="4" t="str">
        <f t="array" ref="BC71">_xludf.IFS(BB71&gt;5.1, 1, BB71&lt;3.5, 2, TRUE, 0)</f>
        <v>#NAME?</v>
      </c>
      <c r="BD71" s="4">
        <v>6.5</v>
      </c>
      <c r="BE71" s="4" t="str">
        <f t="array" ref="BE71">_xludf.IFS(BD71&gt;8.7, 1, BD71&lt;6.6, 2, TRUE, 0)</f>
        <v>#NAME?</v>
      </c>
      <c r="BF71" s="4">
        <v>3.6</v>
      </c>
      <c r="BG71" s="4" t="str">
        <f t="array" ref="BG71">_xludf.IFS(BF71&gt;5.2, 1, BF71&lt;3.5, 2, TRUE, 0)</f>
        <v>#NAME?</v>
      </c>
      <c r="BH71" s="4">
        <v>2.9</v>
      </c>
      <c r="BI71" s="4" t="str">
        <f t="array" ref="BI71">_xludf.IFS(BH71&gt;3.5, 1, BH71&lt;1.5, 2, TRUE, 0)</f>
        <v>#NAME?</v>
      </c>
      <c r="BJ71" s="4">
        <v>790.0</v>
      </c>
      <c r="BK71" s="4" t="str">
        <f t="array" ref="BK71">_xludf.IFS(BJ71&gt;129, 1, BJ71&lt;40, 2, TRUE, 0)</f>
        <v>#NAME?</v>
      </c>
      <c r="BL71" s="4">
        <v>47.0</v>
      </c>
      <c r="BM71" s="4" t="str">
        <f t="array" ref="BM71">_xludf.IFS(BL71&gt;158, 1, BL71&lt;37, 2, TRUE, 0)</f>
        <v>#NAME?</v>
      </c>
      <c r="BN71" s="4">
        <v>201.0</v>
      </c>
      <c r="BO71" s="4" t="str">
        <f t="array" ref="BO71">_xludf.IFS(BN71&gt;392, 1, BN71&lt;135, 2, TRUE, 0)</f>
        <v>#NAME?</v>
      </c>
      <c r="BP71" s="4">
        <v>248.0</v>
      </c>
      <c r="BQ71" s="4" t="str">
        <f t="array" ref="BQ71">_xludf.IFS(BP71&gt;400, 1, BP71&lt;250, 2, TRUE, 0)</f>
        <v>#NAME?</v>
      </c>
      <c r="BR71" s="4">
        <v>360.0</v>
      </c>
      <c r="BS71" s="4" t="str">
        <f t="array" ref="BS71">_xludf.IFS(BR71&gt;400, 1, BR71&lt;30, 2, TRUE, 0)</f>
        <v>#NAME?</v>
      </c>
      <c r="BT71" s="4">
        <v>0.29</v>
      </c>
      <c r="BV71" s="4" t="s">
        <v>90</v>
      </c>
      <c r="BW71" s="4">
        <v>7.2</v>
      </c>
      <c r="BX71" s="4" t="s">
        <v>17</v>
      </c>
    </row>
    <row r="72" ht="15.75" customHeight="1">
      <c r="A72" s="4">
        <v>356450.0</v>
      </c>
      <c r="B72" s="4" t="s">
        <v>11</v>
      </c>
      <c r="C72" s="4">
        <v>79.0</v>
      </c>
      <c r="D72" s="4">
        <v>9.13</v>
      </c>
      <c r="E72" s="4" t="str">
        <f t="array" ref="E72">_xludf.IFS(D72&gt;10, 1, D72&lt;4, 2, TRUE, 0)</f>
        <v>#NAME?</v>
      </c>
      <c r="F72" s="4">
        <v>3.0</v>
      </c>
      <c r="G72" s="4" t="str">
        <f t="array" ref="G72">_xludf.IFS(F72&gt;6.2, 1, F72&lt;3.7, 2, TRUE, 0)</f>
        <v>#NAME?</v>
      </c>
      <c r="H72" s="4">
        <v>9.3</v>
      </c>
      <c r="I72" s="4" t="str">
        <f t="array" ref="I72">_xludf.IFS(H72&gt;18, 1, H72&lt;13, 2, TRUE, 0)</f>
        <v>#NAME?</v>
      </c>
      <c r="J72" s="4">
        <v>28.0</v>
      </c>
      <c r="K72" s="4" t="str">
        <f t="array" ref="K72">_xludf.IFS(J72&gt;55, 1, J72&lt;34, 2, TRUE, 0)</f>
        <v>#NAME?</v>
      </c>
      <c r="L72" s="4">
        <v>93.3</v>
      </c>
      <c r="M72" s="4" t="str">
        <f t="array" ref="M72">_xludf.IFS(L72&gt;100, 1, L72&lt;80, 2, TRUE, 0)</f>
        <v>#NAME?</v>
      </c>
      <c r="N72" s="4">
        <v>31.0</v>
      </c>
      <c r="O72" s="4" t="str">
        <f t="array" ref="O72">_xludf.IFS(N72&gt;32, 1, N72&lt;26, 2, TRUE, 0)</f>
        <v>#NAME?</v>
      </c>
      <c r="P72" s="4">
        <v>33.2</v>
      </c>
      <c r="Q72" s="4" t="str">
        <f t="array" ref="Q72">_xludf.IFS(P72&gt;37, 1, P72&lt;31, 2, TRUE, 0)</f>
        <v>#NAME?</v>
      </c>
      <c r="R72" s="4">
        <v>180.0</v>
      </c>
      <c r="S72" s="4" t="str">
        <f t="array" ref="S72">_xludf.IFS(R72&gt;400, 1, R72&lt;138, 2, TRUE, 0)</f>
        <v>#NAME?</v>
      </c>
      <c r="T72" s="4">
        <v>15.8</v>
      </c>
      <c r="U72" s="4" t="str">
        <f t="array" ref="U72">_xludf.IFS(T72&gt;15, 1, T72&lt;11, 2, TRUE, 0)</f>
        <v>#NAME?</v>
      </c>
      <c r="V72" s="4">
        <v>74.0</v>
      </c>
      <c r="W72" s="4" t="str">
        <f t="array" ref="W72">_xludf.IFS(V72&gt;78, 1, V72&lt;45, 2, TRUE, 0)</f>
        <v>#NAME?</v>
      </c>
      <c r="X72" s="4">
        <v>10.1</v>
      </c>
      <c r="Y72" s="4" t="str">
        <f t="array" ref="Y72">_xludf.IFS(X72&gt;45, 1, X72&lt;23, 2, TRUE, 0)</f>
        <v>#NAME?</v>
      </c>
      <c r="Z72" s="4">
        <v>8.2</v>
      </c>
      <c r="AA72" s="4" t="str">
        <f t="array" ref="AA72">_xludf.IFS(Z72&gt;10, 1, Z72&lt;2, 2, TRUE, 0)</f>
        <v>#NAME?</v>
      </c>
      <c r="AB72" s="4">
        <v>6.8</v>
      </c>
      <c r="AC72" s="4" t="str">
        <f t="array" ref="AC72">_xludf.IFS(AB72&gt;6, 1, AB72&lt;0, 2, TRUE, 0)</f>
        <v>#NAME?</v>
      </c>
      <c r="AD72" s="4">
        <v>0.9</v>
      </c>
      <c r="AE72" s="4" t="str">
        <f t="array" ref="AE72">_xludf.IFS(AD72&gt;2, 1, AD72&lt;0, 2, TRUE, 0)</f>
        <v>#NAME?</v>
      </c>
      <c r="AF72" s="4">
        <v>107.0</v>
      </c>
      <c r="AG72" s="4" t="str">
        <f t="array" ref="AG72">_xludf.IFS(AF72&gt;100, 1, AF72&lt;70, 2, TRUE, 0)</f>
        <v>#NAME?</v>
      </c>
      <c r="AH72" s="4">
        <v>89.9</v>
      </c>
      <c r="AI72" s="4" t="str">
        <f t="array" ref="AI72">_xludf.IFS(AH72&gt;20, 1, AH72&lt;8, 2, TRUE, 0)</f>
        <v>#NAME?</v>
      </c>
      <c r="AJ72" s="4">
        <v>8.2</v>
      </c>
      <c r="AK72" s="4" t="str">
        <f t="array" ref="AK72">_xludf.IFS(AJ72&gt;1.3, 1, AJ72&lt;0.7, 2, TRUE, 0)</f>
        <v>#NAME?</v>
      </c>
      <c r="AL72" s="4">
        <v>18.0</v>
      </c>
      <c r="AM72" s="4" t="str">
        <f t="array" ref="AM72">_xludf.IFS(AL72&gt;39, 1, AL72&lt;13, 2, TRUE, 0)</f>
        <v>#NAME?</v>
      </c>
      <c r="AN72" s="4">
        <v>12.0</v>
      </c>
      <c r="AO72" s="4" t="str">
        <f t="array" ref="AO72">_xludf.IFS(AN72&gt;52, 1, AN72&lt;7, 2, TRUE, 0)</f>
        <v>#NAME?</v>
      </c>
      <c r="AP72" s="4">
        <v>11.7</v>
      </c>
      <c r="AQ72" s="4" t="str">
        <f t="array" ref="AQ72">_xludf.IFS(AP72&gt;7.6, 1, AP72&lt;4.4, 2, TRUE, 0)</f>
        <v>#NAME?</v>
      </c>
      <c r="AR72" s="4">
        <v>175.0</v>
      </c>
      <c r="AS72" s="4" t="str">
        <f t="array" ref="AS72">_xludf.IFS(AR72&gt;200, 1, AR72&lt;0, 2, TRUE, 0)</f>
        <v>#NAME?</v>
      </c>
      <c r="AT72" s="4">
        <v>246.0</v>
      </c>
      <c r="AU72" s="4" t="str">
        <f t="array" ref="AU72">_xludf.IFS(AT72&gt;150, 1, AT72&lt;0, 2, TRUE, 0)</f>
        <v>#NAME?</v>
      </c>
      <c r="AV72" s="4">
        <v>7.7</v>
      </c>
      <c r="AW72" s="4" t="str">
        <f t="array" ref="AW72">_xludf.IFS(AV72&gt;10.2, 1, AV72&lt;8.8, 2, TRUE, 0)</f>
        <v>#NAME?</v>
      </c>
      <c r="AX72" s="4">
        <v>6.1</v>
      </c>
      <c r="AY72" s="4" t="str">
        <f t="array" ref="AY72">_xludf.IFS(AX72&gt;5.1, 1, AX72&lt;2.4, 2, TRUE, 0)</f>
        <v>#NAME?</v>
      </c>
      <c r="AZ72" s="4">
        <v>148.0</v>
      </c>
      <c r="BA72" s="4" t="str">
        <f t="array" ref="BA72">_xludf.IFS(AZ72&gt;146, 1, AZ72&lt;136, 2, TRUE, 0)</f>
        <v>#NAME?</v>
      </c>
      <c r="BB72" s="4">
        <v>4.5</v>
      </c>
      <c r="BC72" s="4" t="str">
        <f t="array" ref="BC72">_xludf.IFS(BB72&gt;5.1, 1, BB72&lt;3.5, 2, TRUE, 0)</f>
        <v>#NAME?</v>
      </c>
      <c r="BD72" s="4">
        <v>5.7</v>
      </c>
      <c r="BE72" s="4" t="str">
        <f t="array" ref="BE72">_xludf.IFS(BD72&gt;8.7, 1, BD72&lt;6.6, 2, TRUE, 0)</f>
        <v>#NAME?</v>
      </c>
      <c r="BF72" s="4">
        <v>3.7</v>
      </c>
      <c r="BG72" s="4" t="str">
        <f t="array" ref="BG72">_xludf.IFS(BF72&gt;5.2, 1, BF72&lt;3.5, 2, TRUE, 0)</f>
        <v>#NAME?</v>
      </c>
      <c r="BH72" s="4">
        <v>2.0</v>
      </c>
      <c r="BI72" s="4" t="str">
        <f t="array" ref="BI72">_xludf.IFS(BH72&gt;3.5, 1, BH72&lt;1.5, 2, TRUE, 0)</f>
        <v>#NAME?</v>
      </c>
      <c r="BJ72" s="4">
        <v>57.0</v>
      </c>
      <c r="BK72" s="4" t="str">
        <f t="array" ref="BK72">_xludf.IFS(BJ72&gt;129, 1, BJ72&lt;40, 2, TRUE, 0)</f>
        <v>#NAME?</v>
      </c>
      <c r="BL72" s="4">
        <v>88.0</v>
      </c>
      <c r="BM72" s="4" t="str">
        <f t="array" ref="BM72">_xludf.IFS(BL72&gt;158, 1, BL72&lt;37, 2, TRUE, 0)</f>
        <v>#NAME?</v>
      </c>
      <c r="BN72" s="4">
        <v>100.0</v>
      </c>
      <c r="BO72" s="4" t="str">
        <f t="array" ref="BO72">_xludf.IFS(BN72&gt;392, 1, BN72&lt;135, 2, TRUE, 0)</f>
        <v>#NAME?</v>
      </c>
      <c r="BP72" s="4">
        <v>188.0</v>
      </c>
      <c r="BQ72" s="4" t="str">
        <f t="array" ref="BQ72">_xludf.IFS(BP72&gt;400, 1, BP72&lt;250, 2, TRUE, 0)</f>
        <v>#NAME?</v>
      </c>
      <c r="BR72" s="4">
        <v>341.0</v>
      </c>
      <c r="BS72" s="4" t="str">
        <f t="array" ref="BS72">_xludf.IFS(BR72&gt;400, 1, BR72&lt;30, 2, TRUE, 0)</f>
        <v>#NAME?</v>
      </c>
      <c r="BT72" s="4">
        <v>0.39</v>
      </c>
      <c r="BV72" s="4" t="s">
        <v>90</v>
      </c>
      <c r="BW72" s="4">
        <v>5.4</v>
      </c>
      <c r="BX72" s="4" t="s">
        <v>17</v>
      </c>
    </row>
    <row r="73" ht="15.75" customHeight="1">
      <c r="A73" s="4">
        <v>356759.0</v>
      </c>
      <c r="B73" s="4" t="s">
        <v>21</v>
      </c>
      <c r="C73" s="4">
        <v>54.0</v>
      </c>
      <c r="D73" s="4">
        <v>5.8</v>
      </c>
      <c r="E73" s="4" t="str">
        <f t="array" ref="E73">_xludf.IFS(D73&gt;10, 1, D73&lt;4, 2, TRUE, 0)</f>
        <v>#NAME?</v>
      </c>
      <c r="F73" s="4">
        <v>3.63</v>
      </c>
      <c r="G73" s="4" t="str">
        <f t="array" ref="G73">_xludf.IFS(F73&gt;6.2, 1, F73&lt;3.7, 2, TRUE, 0)</f>
        <v>#NAME?</v>
      </c>
      <c r="H73" s="4">
        <v>11.0</v>
      </c>
      <c r="I73" s="4" t="str">
        <f t="array" ref="I73">_xludf.IFS(H73&gt;18, 1, H73&lt;13, 2, TRUE, 0)</f>
        <v>#NAME?</v>
      </c>
      <c r="J73" s="4">
        <v>31.7</v>
      </c>
      <c r="K73" s="4" t="str">
        <f t="array" ref="K73">_xludf.IFS(J73&gt;55, 1, J73&lt;34, 2, TRUE, 0)</f>
        <v>#NAME?</v>
      </c>
      <c r="L73" s="4">
        <v>87.3</v>
      </c>
      <c r="M73" s="4" t="str">
        <f t="array" ref="M73">_xludf.IFS(L73&gt;100, 1, L73&lt;80, 2, TRUE, 0)</f>
        <v>#NAME?</v>
      </c>
      <c r="N73" s="4">
        <v>30.3</v>
      </c>
      <c r="O73" s="4" t="str">
        <f t="array" ref="O73">_xludf.IFS(N73&gt;32, 1, N73&lt;26, 2, TRUE, 0)</f>
        <v>#NAME?</v>
      </c>
      <c r="P73" s="4">
        <v>34.7</v>
      </c>
      <c r="Q73" s="4" t="str">
        <f t="array" ref="Q73">_xludf.IFS(P73&gt;37, 1, P73&lt;31, 2, TRUE, 0)</f>
        <v>#NAME?</v>
      </c>
      <c r="R73" s="4">
        <v>106.0</v>
      </c>
      <c r="S73" s="4" t="str">
        <f t="array" ref="S73">_xludf.IFS(R73&gt;400, 1, R73&lt;138, 2, TRUE, 0)</f>
        <v>#NAME?</v>
      </c>
      <c r="T73" s="4">
        <v>13.2</v>
      </c>
      <c r="U73" s="4" t="str">
        <f t="array" ref="U73">_xludf.IFS(T73&gt;15, 1, T73&lt;11, 2, TRUE, 0)</f>
        <v>#NAME?</v>
      </c>
      <c r="V73" s="4">
        <v>50.4</v>
      </c>
      <c r="W73" s="4" t="str">
        <f t="array" ref="W73">_xludf.IFS(V73&gt;78, 1, V73&lt;45, 2, TRUE, 0)</f>
        <v>#NAME?</v>
      </c>
      <c r="X73" s="4">
        <v>36.9</v>
      </c>
      <c r="Y73" s="4" t="str">
        <f t="array" ref="Y73">_xludf.IFS(X73&gt;45, 1, X73&lt;23, 2, TRUE, 0)</f>
        <v>#NAME?</v>
      </c>
      <c r="Z73" s="4">
        <v>5.5</v>
      </c>
      <c r="AA73" s="4" t="str">
        <f t="array" ref="AA73">_xludf.IFS(Z73&gt;10, 1, Z73&lt;2, 2, TRUE, 0)</f>
        <v>#NAME?</v>
      </c>
      <c r="AB73" s="4">
        <v>6.7</v>
      </c>
      <c r="AC73" s="4" t="str">
        <f t="array" ref="AC73">_xludf.IFS(AB73&gt;6, 1, AB73&lt;0, 2, TRUE, 0)</f>
        <v>#NAME?</v>
      </c>
      <c r="AD73" s="4">
        <v>0.5</v>
      </c>
      <c r="AE73" s="4" t="str">
        <f t="array" ref="AE73">_xludf.IFS(AD73&gt;2, 1, AD73&lt;0, 2, TRUE, 0)</f>
        <v>#NAME?</v>
      </c>
      <c r="AF73" s="4">
        <v>121.0</v>
      </c>
      <c r="AG73" s="4" t="str">
        <f t="array" ref="AG73">_xludf.IFS(AF73&gt;100, 1, AF73&lt;70, 2, TRUE, 0)</f>
        <v>#NAME?</v>
      </c>
      <c r="AH73" s="4">
        <v>110.9</v>
      </c>
      <c r="AI73" s="4" t="str">
        <f t="array" ref="AI73">_xludf.IFS(AH73&gt;20, 1, AH73&lt;8, 2, TRUE, 0)</f>
        <v>#NAME?</v>
      </c>
      <c r="AJ73" s="4">
        <v>10.9</v>
      </c>
      <c r="AK73" s="4" t="str">
        <f t="array" ref="AK73">_xludf.IFS(AJ73&gt;1.3, 1, AJ73&lt;0.7, 2, TRUE, 0)</f>
        <v>#NAME?</v>
      </c>
      <c r="AL73" s="4">
        <v>17.0</v>
      </c>
      <c r="AM73" s="4" t="str">
        <f t="array" ref="AM73">_xludf.IFS(AL73&gt;39, 1, AL73&lt;13, 2, TRUE, 0)</f>
        <v>#NAME?</v>
      </c>
      <c r="AN73" s="4">
        <v>15.0</v>
      </c>
      <c r="AO73" s="4" t="str">
        <f t="array" ref="AO73">_xludf.IFS(AN73&gt;52, 1, AN73&lt;7, 2, TRUE, 0)</f>
        <v>#NAME?</v>
      </c>
      <c r="AP73" s="4">
        <v>6.9</v>
      </c>
      <c r="AQ73" s="4" t="str">
        <f t="array" ref="AQ73">_xludf.IFS(AP73&gt;7.6, 1, AP73&lt;4.4, 2, TRUE, 0)</f>
        <v>#NAME?</v>
      </c>
      <c r="AR73" s="4">
        <v>167.0</v>
      </c>
      <c r="AS73" s="4" t="str">
        <f t="array" ref="AS73">_xludf.IFS(AR73&gt;200, 1, AR73&lt;0, 2, TRUE, 0)</f>
        <v>#NAME?</v>
      </c>
      <c r="AT73" s="4">
        <v>99.0</v>
      </c>
      <c r="AU73" s="4" t="str">
        <f t="array" ref="AU73">_xludf.IFS(AT73&gt;150, 1, AT73&lt;0, 2, TRUE, 0)</f>
        <v>#NAME?</v>
      </c>
      <c r="AV73" s="4">
        <v>9.4</v>
      </c>
      <c r="AW73" s="4" t="str">
        <f t="array" ref="AW73">_xludf.IFS(AV73&gt;10.2, 1, AV73&lt;8.8, 2, TRUE, 0)</f>
        <v>#NAME?</v>
      </c>
      <c r="AX73" s="4">
        <v>7.4</v>
      </c>
      <c r="AY73" s="4" t="str">
        <f t="array" ref="AY73">_xludf.IFS(AX73&gt;5.1, 1, AX73&lt;2.4, 2, TRUE, 0)</f>
        <v>#NAME?</v>
      </c>
      <c r="AZ73" s="4">
        <v>138.0</v>
      </c>
      <c r="BA73" s="4" t="str">
        <f t="array" ref="BA73">_xludf.IFS(AZ73&gt;146, 1, AZ73&lt;136, 2, TRUE, 0)</f>
        <v>#NAME?</v>
      </c>
      <c r="BB73" s="4">
        <v>4.8</v>
      </c>
      <c r="BC73" s="4" t="str">
        <f t="array" ref="BC73">_xludf.IFS(BB73&gt;5.1, 1, BB73&lt;3.5, 2, TRUE, 0)</f>
        <v>#NAME?</v>
      </c>
      <c r="BD73" s="4">
        <v>7.1</v>
      </c>
      <c r="BE73" s="4" t="str">
        <f t="array" ref="BE73">_xludf.IFS(BD73&gt;8.7, 1, BD73&lt;6.6, 2, TRUE, 0)</f>
        <v>#NAME?</v>
      </c>
      <c r="BF73" s="4">
        <v>4.6</v>
      </c>
      <c r="BG73" s="4" t="str">
        <f t="array" ref="BG73">_xludf.IFS(BF73&gt;5.2, 1, BF73&lt;3.5, 2, TRUE, 0)</f>
        <v>#NAME?</v>
      </c>
      <c r="BH73" s="4">
        <v>2.5</v>
      </c>
      <c r="BI73" s="4" t="str">
        <f t="array" ref="BI73">_xludf.IFS(BH73&gt;3.5, 1, BH73&lt;1.5, 2, TRUE, 0)</f>
        <v>#NAME?</v>
      </c>
      <c r="BJ73" s="4">
        <v>80.0</v>
      </c>
      <c r="BK73" s="4" t="str">
        <f t="array" ref="BK73">_xludf.IFS(BJ73&gt;129, 1, BJ73&lt;40, 2, TRUE, 0)</f>
        <v>#NAME?</v>
      </c>
      <c r="BL73" s="4">
        <v>68.0</v>
      </c>
      <c r="BM73" s="4" t="str">
        <f t="array" ref="BM73">_xludf.IFS(BL73&gt;158, 1, BL73&lt;37, 2, TRUE, 0)</f>
        <v>#NAME?</v>
      </c>
      <c r="BN73" s="4">
        <v>147.0</v>
      </c>
      <c r="BO73" s="4" t="str">
        <f t="array" ref="BO73">_xludf.IFS(BN73&gt;392, 1, BN73&lt;135, 2, TRUE, 0)</f>
        <v>#NAME?</v>
      </c>
      <c r="BP73" s="4">
        <v>215.0</v>
      </c>
      <c r="BQ73" s="4" t="str">
        <f t="array" ref="BQ73">_xludf.IFS(BP73&gt;400, 1, BP73&lt;250, 2, TRUE, 0)</f>
        <v>#NAME?</v>
      </c>
      <c r="BR73" s="4">
        <v>447.0</v>
      </c>
      <c r="BS73" s="4" t="str">
        <f t="array" ref="BS73">_xludf.IFS(BR73&gt;400, 1, BR73&lt;30, 2, TRUE, 0)</f>
        <v>#NAME?</v>
      </c>
      <c r="BT73" s="4">
        <v>0.38</v>
      </c>
      <c r="BV73" s="4" t="s">
        <v>90</v>
      </c>
      <c r="BW73" s="4" t="s">
        <v>17</v>
      </c>
      <c r="BX73" s="4" t="s">
        <v>17</v>
      </c>
    </row>
    <row r="74" ht="15.75" customHeight="1">
      <c r="A74" s="4">
        <v>356832.0</v>
      </c>
      <c r="B74" s="4" t="s">
        <v>11</v>
      </c>
      <c r="C74" s="4">
        <v>61.0</v>
      </c>
      <c r="D74" s="4">
        <v>6.6</v>
      </c>
      <c r="E74" s="4" t="str">
        <f t="array" ref="E74">_xludf.IFS(D74&gt;10, 1, D74&lt;4, 2, TRUE, 0)</f>
        <v>#NAME?</v>
      </c>
      <c r="F74" s="4">
        <v>3.59</v>
      </c>
      <c r="G74" s="4" t="str">
        <f t="array" ref="G74">_xludf.IFS(F74&gt;6.2, 1, F74&lt;3.7, 2, TRUE, 0)</f>
        <v>#NAME?</v>
      </c>
      <c r="H74" s="4">
        <v>10.7</v>
      </c>
      <c r="I74" s="4" t="str">
        <f t="array" ref="I74">_xludf.IFS(H74&gt;18, 1, H74&lt;13, 2, TRUE, 0)</f>
        <v>#NAME?</v>
      </c>
      <c r="J74" s="4">
        <v>30.4</v>
      </c>
      <c r="K74" s="4" t="str">
        <f t="array" ref="K74">_xludf.IFS(J74&gt;55, 1, J74&lt;34, 2, TRUE, 0)</f>
        <v>#NAME?</v>
      </c>
      <c r="L74" s="4">
        <v>84.7</v>
      </c>
      <c r="M74" s="4" t="str">
        <f t="array" ref="M74">_xludf.IFS(L74&gt;100, 1, L74&lt;80, 2, TRUE, 0)</f>
        <v>#NAME?</v>
      </c>
      <c r="N74" s="4">
        <v>29.8</v>
      </c>
      <c r="O74" s="4" t="str">
        <f t="array" ref="O74">_xludf.IFS(N74&gt;32, 1, N74&lt;26, 2, TRUE, 0)</f>
        <v>#NAME?</v>
      </c>
      <c r="P74" s="4">
        <v>35.2</v>
      </c>
      <c r="Q74" s="4" t="str">
        <f t="array" ref="Q74">_xludf.IFS(P74&gt;37, 1, P74&lt;31, 2, TRUE, 0)</f>
        <v>#NAME?</v>
      </c>
      <c r="R74" s="4">
        <v>130.0</v>
      </c>
      <c r="S74" s="4" t="str">
        <f t="array" ref="S74">_xludf.IFS(R74&gt;400, 1, R74&lt;138, 2, TRUE, 0)</f>
        <v>#NAME?</v>
      </c>
      <c r="T74" s="4">
        <v>14.3</v>
      </c>
      <c r="U74" s="4" t="str">
        <f t="array" ref="U74">_xludf.IFS(T74&gt;15, 1, T74&lt;11, 2, TRUE, 0)</f>
        <v>#NAME?</v>
      </c>
      <c r="V74" s="4">
        <v>73.6</v>
      </c>
      <c r="W74" s="4" t="str">
        <f t="array" ref="W74">_xludf.IFS(V74&gt;78, 1, V74&lt;45, 2, TRUE, 0)</f>
        <v>#NAME?</v>
      </c>
      <c r="X74" s="4">
        <v>16.1</v>
      </c>
      <c r="Y74" s="4" t="str">
        <f t="array" ref="Y74">_xludf.IFS(X74&gt;45, 1, X74&lt;23, 2, TRUE, 0)</f>
        <v>#NAME?</v>
      </c>
      <c r="Z74" s="4">
        <v>7.3</v>
      </c>
      <c r="AA74" s="4" t="str">
        <f t="array" ref="AA74">_xludf.IFS(Z74&gt;10, 1, Z74&lt;2, 2, TRUE, 0)</f>
        <v>#NAME?</v>
      </c>
      <c r="AB74" s="4">
        <v>2.4</v>
      </c>
      <c r="AC74" s="4" t="str">
        <f t="array" ref="AC74">_xludf.IFS(AB74&gt;6, 1, AB74&lt;0, 2, TRUE, 0)</f>
        <v>#NAME?</v>
      </c>
      <c r="AD74" s="4">
        <v>0.6</v>
      </c>
      <c r="AE74" s="4" t="str">
        <f t="array" ref="AE74">_xludf.IFS(AD74&gt;2, 1, AD74&lt;0, 2, TRUE, 0)</f>
        <v>#NAME?</v>
      </c>
      <c r="AF74" s="4">
        <v>248.0</v>
      </c>
      <c r="AG74" s="4" t="str">
        <f t="array" ref="AG74">_xludf.IFS(AF74&gt;100, 1, AF74&lt;70, 2, TRUE, 0)</f>
        <v>#NAME?</v>
      </c>
      <c r="AH74" s="4">
        <v>81.5</v>
      </c>
      <c r="AI74" s="4" t="str">
        <f t="array" ref="AI74">_xludf.IFS(AH74&gt;20, 1, AH74&lt;8, 2, TRUE, 0)</f>
        <v>#NAME?</v>
      </c>
      <c r="AJ74" s="4">
        <v>9.0</v>
      </c>
      <c r="AK74" s="4" t="str">
        <f t="array" ref="AK74">_xludf.IFS(AJ74&gt;1.3, 1, AJ74&lt;0.7, 2, TRUE, 0)</f>
        <v>#NAME?</v>
      </c>
      <c r="AL74" s="4">
        <v>23.0</v>
      </c>
      <c r="AM74" s="4" t="str">
        <f t="array" ref="AM74">_xludf.IFS(AL74&gt;39, 1, AL74&lt;13, 2, TRUE, 0)</f>
        <v>#NAME?</v>
      </c>
      <c r="AN74" s="4">
        <v>47.0</v>
      </c>
      <c r="AO74" s="4" t="str">
        <f t="array" ref="AO74">_xludf.IFS(AN74&gt;52, 1, AN74&lt;7, 2, TRUE, 0)</f>
        <v>#NAME?</v>
      </c>
      <c r="AP74" s="4">
        <v>7.0</v>
      </c>
      <c r="AQ74" s="4" t="str">
        <f t="array" ref="AQ74">_xludf.IFS(AP74&gt;7.6, 1, AP74&lt;4.4, 2, TRUE, 0)</f>
        <v>#NAME?</v>
      </c>
      <c r="AR74" s="4">
        <v>137.0</v>
      </c>
      <c r="AS74" s="4" t="str">
        <f t="array" ref="AS74">_xludf.IFS(AR74&gt;200, 1, AR74&lt;0, 2, TRUE, 0)</f>
        <v>#NAME?</v>
      </c>
      <c r="AT74" s="4">
        <v>282.0</v>
      </c>
      <c r="AU74" s="4" t="str">
        <f t="array" ref="AU74">_xludf.IFS(AT74&gt;150, 1, AT74&lt;0, 2, TRUE, 0)</f>
        <v>#NAME?</v>
      </c>
      <c r="AV74" s="4">
        <v>10.0</v>
      </c>
      <c r="AW74" s="4" t="str">
        <f t="array" ref="AW74">_xludf.IFS(AV74&gt;10.2, 1, AV74&lt;8.8, 2, TRUE, 0)</f>
        <v>#NAME?</v>
      </c>
      <c r="AX74" s="4">
        <v>3.5</v>
      </c>
      <c r="AY74" s="4" t="str">
        <f t="array" ref="AY74">_xludf.IFS(AX74&gt;5.1, 1, AX74&lt;2.4, 2, TRUE, 0)</f>
        <v>#NAME?</v>
      </c>
      <c r="AZ74" s="4">
        <v>134.0</v>
      </c>
      <c r="BA74" s="4" t="str">
        <f t="array" ref="BA74">_xludf.IFS(AZ74&gt;146, 1, AZ74&lt;136, 2, TRUE, 0)</f>
        <v>#NAME?</v>
      </c>
      <c r="BB74" s="4">
        <v>4.3</v>
      </c>
      <c r="BC74" s="4" t="str">
        <f t="array" ref="BC74">_xludf.IFS(BB74&gt;5.1, 1, BB74&lt;3.5, 2, TRUE, 0)</f>
        <v>#NAME?</v>
      </c>
      <c r="BD74" s="4">
        <v>6.7</v>
      </c>
      <c r="BE74" s="4" t="str">
        <f t="array" ref="BE74">_xludf.IFS(BD74&gt;8.7, 1, BD74&lt;6.6, 2, TRUE, 0)</f>
        <v>#NAME?</v>
      </c>
      <c r="BF74" s="4">
        <v>4.2</v>
      </c>
      <c r="BG74" s="4" t="str">
        <f t="array" ref="BG74">_xludf.IFS(BF74&gt;5.2, 1, BF74&lt;3.5, 2, TRUE, 0)</f>
        <v>#NAME?</v>
      </c>
      <c r="BH74" s="4">
        <v>2.5</v>
      </c>
      <c r="BI74" s="4" t="str">
        <f t="array" ref="BI74">_xludf.IFS(BH74&gt;3.5, 1, BH74&lt;1.5, 2, TRUE, 0)</f>
        <v>#NAME?</v>
      </c>
      <c r="BJ74" s="4">
        <v>72.0</v>
      </c>
      <c r="BK74" s="4" t="str">
        <f t="array" ref="BK74">_xludf.IFS(BJ74&gt;129, 1, BJ74&lt;40, 2, TRUE, 0)</f>
        <v>#NAME?</v>
      </c>
      <c r="BL74" s="4">
        <v>76.0</v>
      </c>
      <c r="BM74" s="4" t="str">
        <f t="array" ref="BM74">_xludf.IFS(BL74&gt;158, 1, BL74&lt;37, 2, TRUE, 0)</f>
        <v>#NAME?</v>
      </c>
      <c r="BN74" s="4">
        <v>159.0</v>
      </c>
      <c r="BO74" s="4" t="str">
        <f t="array" ref="BO74">_xludf.IFS(BN74&gt;392, 1, BN74&lt;135, 2, TRUE, 0)</f>
        <v>#NAME?</v>
      </c>
      <c r="BP74" s="4">
        <v>235.0</v>
      </c>
      <c r="BQ74" s="4" t="str">
        <f t="array" ref="BQ74">_xludf.IFS(BP74&gt;400, 1, BP74&lt;250, 2, TRUE, 0)</f>
        <v>#NAME?</v>
      </c>
      <c r="BR74" s="4">
        <v>380.0</v>
      </c>
      <c r="BS74" s="4" t="str">
        <f t="array" ref="BS74">_xludf.IFS(BR74&gt;400, 1, BR74&lt;30, 2, TRUE, 0)</f>
        <v>#NAME?</v>
      </c>
      <c r="BT74" s="4">
        <v>0.36</v>
      </c>
      <c r="BV74" s="4" t="s">
        <v>90</v>
      </c>
      <c r="BW74" s="4">
        <v>7.3</v>
      </c>
      <c r="BX74" s="4" t="s">
        <v>17</v>
      </c>
    </row>
    <row r="75" ht="15.75" customHeight="1">
      <c r="A75" s="4">
        <v>357019.0</v>
      </c>
      <c r="B75" s="4" t="s">
        <v>11</v>
      </c>
      <c r="C75" s="4">
        <v>64.0</v>
      </c>
      <c r="D75" s="4">
        <v>8.12</v>
      </c>
      <c r="E75" s="4" t="str">
        <f t="array" ref="E75">_xludf.IFS(D75&gt;10, 1, D75&lt;4, 2, TRUE, 0)</f>
        <v>#NAME?</v>
      </c>
      <c r="F75" s="4">
        <v>5.09</v>
      </c>
      <c r="G75" s="4" t="str">
        <f t="array" ref="G75">_xludf.IFS(F75&gt;6.2, 1, F75&lt;3.7, 2, TRUE, 0)</f>
        <v>#NAME?</v>
      </c>
      <c r="H75" s="4">
        <v>11.0</v>
      </c>
      <c r="I75" s="4" t="str">
        <f t="array" ref="I75">_xludf.IFS(H75&gt;18, 1, H75&lt;13, 2, TRUE, 0)</f>
        <v>#NAME?</v>
      </c>
      <c r="J75" s="4">
        <v>35.4</v>
      </c>
      <c r="K75" s="4" t="str">
        <f t="array" ref="K75">_xludf.IFS(J75&gt;55, 1, J75&lt;34, 2, TRUE, 0)</f>
        <v>#NAME?</v>
      </c>
      <c r="L75" s="4">
        <v>69.5</v>
      </c>
      <c r="M75" s="4" t="str">
        <f t="array" ref="M75">_xludf.IFS(L75&gt;100, 1, L75&lt;80, 2, TRUE, 0)</f>
        <v>#NAME?</v>
      </c>
      <c r="N75" s="4">
        <v>21.6</v>
      </c>
      <c r="O75" s="4" t="str">
        <f t="array" ref="O75">_xludf.IFS(N75&gt;32, 1, N75&lt;26, 2, TRUE, 0)</f>
        <v>#NAME?</v>
      </c>
      <c r="P75" s="4">
        <v>31.1</v>
      </c>
      <c r="Q75" s="4" t="str">
        <f t="array" ref="Q75">_xludf.IFS(P75&gt;37, 1, P75&lt;31, 2, TRUE, 0)</f>
        <v>#NAME?</v>
      </c>
      <c r="R75" s="4">
        <v>122.0</v>
      </c>
      <c r="S75" s="4" t="str">
        <f t="array" ref="S75">_xludf.IFS(R75&gt;400, 1, R75&lt;138, 2, TRUE, 0)</f>
        <v>#NAME?</v>
      </c>
      <c r="T75" s="4">
        <v>19.4</v>
      </c>
      <c r="U75" s="4" t="str">
        <f t="array" ref="U75">_xludf.IFS(T75&gt;15, 1, T75&lt;11, 2, TRUE, 0)</f>
        <v>#NAME?</v>
      </c>
      <c r="V75" s="4">
        <v>67.2</v>
      </c>
      <c r="W75" s="4" t="str">
        <f t="array" ref="W75">_xludf.IFS(V75&gt;78, 1, V75&lt;45, 2, TRUE, 0)</f>
        <v>#NAME?</v>
      </c>
      <c r="X75" s="4">
        <v>23.3</v>
      </c>
      <c r="Y75" s="4" t="str">
        <f t="array" ref="Y75">_xludf.IFS(X75&gt;45, 1, X75&lt;23, 2, TRUE, 0)</f>
        <v>#NAME?</v>
      </c>
      <c r="Z75" s="4">
        <v>8.7</v>
      </c>
      <c r="AA75" s="4" t="str">
        <f t="array" ref="AA75">_xludf.IFS(Z75&gt;10, 1, Z75&lt;2, 2, TRUE, 0)</f>
        <v>#NAME?</v>
      </c>
      <c r="AB75" s="4">
        <v>0.6</v>
      </c>
      <c r="AC75" s="4" t="str">
        <f t="array" ref="AC75">_xludf.IFS(AB75&gt;6, 1, AB75&lt;0, 2, TRUE, 0)</f>
        <v>#NAME?</v>
      </c>
      <c r="AD75" s="4">
        <v>0.2</v>
      </c>
      <c r="AE75" s="4" t="str">
        <f t="array" ref="AE75">_xludf.IFS(AD75&gt;2, 1, AD75&lt;0, 2, TRUE, 0)</f>
        <v>#NAME?</v>
      </c>
      <c r="AF75" s="4">
        <v>98.0</v>
      </c>
      <c r="AG75" s="4" t="str">
        <f t="array" ref="AG75">_xludf.IFS(AF75&gt;100, 1, AF75&lt;70, 2, TRUE, 0)</f>
        <v>#NAME?</v>
      </c>
      <c r="AH75" s="4">
        <v>85.8</v>
      </c>
      <c r="AI75" s="4" t="str">
        <f t="array" ref="AI75">_xludf.IFS(AH75&gt;20, 1, AH75&lt;8, 2, TRUE, 0)</f>
        <v>#NAME?</v>
      </c>
      <c r="AJ75" s="4">
        <v>9.5</v>
      </c>
      <c r="AK75" s="4" t="str">
        <f t="array" ref="AK75">_xludf.IFS(AJ75&gt;1.3, 1, AJ75&lt;0.7, 2, TRUE, 0)</f>
        <v>#NAME?</v>
      </c>
      <c r="AL75" s="4">
        <v>14.0</v>
      </c>
      <c r="AM75" s="4" t="str">
        <f t="array" ref="AM75">_xludf.IFS(AL75&gt;39, 1, AL75&lt;13, 2, TRUE, 0)</f>
        <v>#NAME?</v>
      </c>
      <c r="AN75" s="4">
        <v>14.0</v>
      </c>
      <c r="AO75" s="4" t="str">
        <f t="array" ref="AO75">_xludf.IFS(AN75&gt;52, 1, AN75&lt;7, 2, TRUE, 0)</f>
        <v>#NAME?</v>
      </c>
      <c r="AP75" s="4">
        <v>7.7</v>
      </c>
      <c r="AQ75" s="4" t="str">
        <f t="array" ref="AQ75">_xludf.IFS(AP75&gt;7.6, 1, AP75&lt;4.4, 2, TRUE, 0)</f>
        <v>#NAME?</v>
      </c>
      <c r="AR75" s="4">
        <v>110.0</v>
      </c>
      <c r="AS75" s="4" t="str">
        <f t="array" ref="AS75">_xludf.IFS(AR75&gt;200, 1, AR75&lt;0, 2, TRUE, 0)</f>
        <v>#NAME?</v>
      </c>
      <c r="AT75" s="4">
        <v>115.0</v>
      </c>
      <c r="AU75" s="4" t="str">
        <f t="array" ref="AU75">_xludf.IFS(AT75&gt;150, 1, AT75&lt;0, 2, TRUE, 0)</f>
        <v>#NAME?</v>
      </c>
      <c r="AV75" s="4">
        <v>9.4</v>
      </c>
      <c r="AW75" s="4" t="str">
        <f t="array" ref="AW75">_xludf.IFS(AV75&gt;10.2, 1, AV75&lt;8.8, 2, TRUE, 0)</f>
        <v>#NAME?</v>
      </c>
      <c r="AX75" s="4">
        <v>7.5</v>
      </c>
      <c r="AY75" s="4" t="str">
        <f t="array" ref="AY75">_xludf.IFS(AX75&gt;5.1, 1, AX75&lt;2.4, 2, TRUE, 0)</f>
        <v>#NAME?</v>
      </c>
      <c r="AZ75" s="4">
        <v>141.0</v>
      </c>
      <c r="BA75" s="4" t="str">
        <f t="array" ref="BA75">_xludf.IFS(AZ75&gt;146, 1, AZ75&lt;136, 2, TRUE, 0)</f>
        <v>#NAME?</v>
      </c>
      <c r="BB75" s="4">
        <v>5.3</v>
      </c>
      <c r="BC75" s="4" t="str">
        <f t="array" ref="BC75">_xludf.IFS(BB75&gt;5.1, 1, BB75&lt;3.5, 2, TRUE, 0)</f>
        <v>#NAME?</v>
      </c>
      <c r="BD75" s="4">
        <v>5.9</v>
      </c>
      <c r="BE75" s="4" t="str">
        <f t="array" ref="BE75">_xludf.IFS(BD75&gt;8.7, 1, BD75&lt;6.6, 2, TRUE, 0)</f>
        <v>#NAME?</v>
      </c>
      <c r="BF75" s="4">
        <v>3.9</v>
      </c>
      <c r="BG75" s="4" t="str">
        <f t="array" ref="BG75">_xludf.IFS(BF75&gt;5.2, 1, BF75&lt;3.5, 2, TRUE, 0)</f>
        <v>#NAME?</v>
      </c>
      <c r="BH75" s="4">
        <v>2.0</v>
      </c>
      <c r="BI75" s="4" t="str">
        <f t="array" ref="BI75">_xludf.IFS(BH75&gt;3.5, 1, BH75&lt;1.5, 2, TRUE, 0)</f>
        <v>#NAME?</v>
      </c>
      <c r="BJ75" s="4">
        <v>106.0</v>
      </c>
      <c r="BK75" s="4" t="str">
        <f t="array" ref="BK75">_xludf.IFS(BJ75&gt;129, 1, BJ75&lt;40, 2, TRUE, 0)</f>
        <v>#NAME?</v>
      </c>
      <c r="BL75" s="4">
        <v>92.0</v>
      </c>
      <c r="BM75" s="4" t="str">
        <f t="array" ref="BM75">_xludf.IFS(BL75&gt;158, 1, BL75&lt;37, 2, TRUE, 0)</f>
        <v>#NAME?</v>
      </c>
      <c r="BN75" s="4">
        <v>165.0</v>
      </c>
      <c r="BO75" s="4" t="str">
        <f t="array" ref="BO75">_xludf.IFS(BN75&gt;392, 1, BN75&lt;135, 2, TRUE, 0)</f>
        <v>#NAME?</v>
      </c>
      <c r="BP75" s="4">
        <v>257.0</v>
      </c>
      <c r="BQ75" s="4" t="str">
        <f t="array" ref="BQ75">_xludf.IFS(BP75&gt;400, 1, BP75&lt;250, 2, TRUE, 0)</f>
        <v>#NAME?</v>
      </c>
      <c r="BR75" s="4">
        <v>203.0</v>
      </c>
      <c r="BS75" s="4" t="str">
        <f t="array" ref="BS75">_xludf.IFS(BR75&gt;400, 1, BR75&lt;30, 2, TRUE, 0)</f>
        <v>#NAME?</v>
      </c>
      <c r="BT75" s="4">
        <v>0.32</v>
      </c>
      <c r="BV75" s="4" t="s">
        <v>90</v>
      </c>
      <c r="BW75" s="4">
        <v>5.7</v>
      </c>
      <c r="BX75" s="4" t="s">
        <v>17</v>
      </c>
    </row>
    <row r="76" ht="15.75" customHeight="1">
      <c r="A76" s="4">
        <v>357736.0</v>
      </c>
      <c r="B76" s="4" t="s">
        <v>21</v>
      </c>
      <c r="C76" s="4">
        <v>57.0</v>
      </c>
      <c r="D76" s="4">
        <v>13.42</v>
      </c>
      <c r="E76" s="4" t="str">
        <f t="array" ref="E76">_xludf.IFS(D76&gt;10, 1, D76&lt;4, 2, TRUE, 0)</f>
        <v>#NAME?</v>
      </c>
      <c r="F76" s="4">
        <v>3.44</v>
      </c>
      <c r="G76" s="4" t="str">
        <f t="array" ref="G76">_xludf.IFS(F76&gt;6.2, 1, F76&lt;3.7, 2, TRUE, 0)</f>
        <v>#NAME?</v>
      </c>
      <c r="H76" s="4">
        <v>10.8</v>
      </c>
      <c r="I76" s="4" t="str">
        <f t="array" ref="I76">_xludf.IFS(H76&gt;18, 1, H76&lt;13, 2, TRUE, 0)</f>
        <v>#NAME?</v>
      </c>
      <c r="J76" s="4">
        <v>32.5</v>
      </c>
      <c r="K76" s="4" t="str">
        <f t="array" ref="K76">_xludf.IFS(J76&gt;55, 1, J76&lt;34, 2, TRUE, 0)</f>
        <v>#NAME?</v>
      </c>
      <c r="L76" s="4">
        <v>94.5</v>
      </c>
      <c r="M76" s="4" t="str">
        <f t="array" ref="M76">_xludf.IFS(L76&gt;100, 1, L76&lt;80, 2, TRUE, 0)</f>
        <v>#NAME?</v>
      </c>
      <c r="N76" s="4">
        <v>31.4</v>
      </c>
      <c r="O76" s="4" t="str">
        <f t="array" ref="O76">_xludf.IFS(N76&gt;32, 1, N76&lt;26, 2, TRUE, 0)</f>
        <v>#NAME?</v>
      </c>
      <c r="P76" s="4">
        <v>33.2</v>
      </c>
      <c r="Q76" s="4" t="str">
        <f t="array" ref="Q76">_xludf.IFS(P76&gt;37, 1, P76&lt;31, 2, TRUE, 0)</f>
        <v>#NAME?</v>
      </c>
      <c r="R76" s="4">
        <v>198.0</v>
      </c>
      <c r="S76" s="4" t="str">
        <f t="array" ref="S76">_xludf.IFS(R76&gt;400, 1, R76&lt;138, 2, TRUE, 0)</f>
        <v>#NAME?</v>
      </c>
      <c r="T76" s="4">
        <v>14.6</v>
      </c>
      <c r="U76" s="4" t="str">
        <f t="array" ref="U76">_xludf.IFS(T76&gt;15, 1, T76&lt;11, 2, TRUE, 0)</f>
        <v>#NAME?</v>
      </c>
      <c r="V76" s="4">
        <v>77.7</v>
      </c>
      <c r="W76" s="4" t="str">
        <f t="array" ref="W76">_xludf.IFS(V76&gt;78, 1, V76&lt;45, 2, TRUE, 0)</f>
        <v>#NAME?</v>
      </c>
      <c r="X76" s="4">
        <v>13.0</v>
      </c>
      <c r="Y76" s="4" t="str">
        <f t="array" ref="Y76">_xludf.IFS(X76&gt;45, 1, X76&lt;23, 2, TRUE, 0)</f>
        <v>#NAME?</v>
      </c>
      <c r="Z76" s="4">
        <v>4.8</v>
      </c>
      <c r="AA76" s="4" t="str">
        <f t="array" ref="AA76">_xludf.IFS(Z76&gt;10, 1, Z76&lt;2, 2, TRUE, 0)</f>
        <v>#NAME?</v>
      </c>
      <c r="AB76" s="4">
        <v>4.1</v>
      </c>
      <c r="AC76" s="4" t="str">
        <f t="array" ref="AC76">_xludf.IFS(AB76&gt;6, 1, AB76&lt;0, 2, TRUE, 0)</f>
        <v>#NAME?</v>
      </c>
      <c r="AD76" s="4">
        <v>0.4</v>
      </c>
      <c r="AE76" s="4" t="str">
        <f t="array" ref="AE76">_xludf.IFS(AD76&gt;2, 1, AD76&lt;0, 2, TRUE, 0)</f>
        <v>#NAME?</v>
      </c>
      <c r="AF76" s="4">
        <v>105.0</v>
      </c>
      <c r="AG76" s="4" t="str">
        <f t="array" ref="AG76">_xludf.IFS(AF76&gt;100, 1, AF76&lt;70, 2, TRUE, 0)</f>
        <v>#NAME?</v>
      </c>
      <c r="AH76" s="4">
        <v>57.0</v>
      </c>
      <c r="AI76" s="4" t="str">
        <f t="array" ref="AI76">_xludf.IFS(AH76&gt;20, 1, AH76&lt;8, 2, TRUE, 0)</f>
        <v>#NAME?</v>
      </c>
      <c r="AJ76" s="4">
        <v>6.6</v>
      </c>
      <c r="AK76" s="4" t="str">
        <f t="array" ref="AK76">_xludf.IFS(AJ76&gt;1.3, 1, AJ76&lt;0.7, 2, TRUE, 0)</f>
        <v>#NAME?</v>
      </c>
      <c r="AL76" s="4">
        <v>18.0</v>
      </c>
      <c r="AM76" s="4" t="str">
        <f t="array" ref="AM76">_xludf.IFS(AL76&gt;39, 1, AL76&lt;13, 2, TRUE, 0)</f>
        <v>#NAME?</v>
      </c>
      <c r="AN76" s="4">
        <v>18.0</v>
      </c>
      <c r="AO76" s="4" t="str">
        <f t="array" ref="AO76">_xludf.IFS(AN76&gt;52, 1, AN76&lt;7, 2, TRUE, 0)</f>
        <v>#NAME?</v>
      </c>
      <c r="AP76" s="4">
        <v>2.9</v>
      </c>
      <c r="AQ76" s="4" t="str">
        <f t="array" ref="AQ76">_xludf.IFS(AP76&gt;7.6, 1, AP76&lt;4.4, 2, TRUE, 0)</f>
        <v>#NAME?</v>
      </c>
      <c r="AR76" s="4">
        <v>191.0</v>
      </c>
      <c r="AS76" s="4" t="str">
        <f t="array" ref="AS76">_xludf.IFS(AR76&gt;200, 1, AR76&lt;0, 2, TRUE, 0)</f>
        <v>#NAME?</v>
      </c>
      <c r="AT76" s="4">
        <v>275.0</v>
      </c>
      <c r="AU76" s="4" t="str">
        <f t="array" ref="AU76">_xludf.IFS(AT76&gt;150, 1, AT76&lt;0, 2, TRUE, 0)</f>
        <v>#NAME?</v>
      </c>
      <c r="AV76" s="4">
        <v>8.7</v>
      </c>
      <c r="AW76" s="4" t="str">
        <f t="array" ref="AW76">_xludf.IFS(AV76&gt;10.2, 1, AV76&lt;8.8, 2, TRUE, 0)</f>
        <v>#NAME?</v>
      </c>
      <c r="AX76" s="4">
        <v>3.8</v>
      </c>
      <c r="AY76" s="4" t="str">
        <f t="array" ref="AY76">_xludf.IFS(AX76&gt;5.1, 1, AX76&lt;2.4, 2, TRUE, 0)</f>
        <v>#NAME?</v>
      </c>
      <c r="AZ76" s="4">
        <v>141.0</v>
      </c>
      <c r="BA76" s="4" t="str">
        <f t="array" ref="BA76">_xludf.IFS(AZ76&gt;146, 1, AZ76&lt;136, 2, TRUE, 0)</f>
        <v>#NAME?</v>
      </c>
      <c r="BB76" s="4">
        <v>3.8</v>
      </c>
      <c r="BC76" s="4" t="str">
        <f t="array" ref="BC76">_xludf.IFS(BB76&gt;5.1, 1, BB76&lt;3.5, 2, TRUE, 0)</f>
        <v>#NAME?</v>
      </c>
      <c r="BD76" s="4">
        <v>6.3</v>
      </c>
      <c r="BE76" s="4" t="str">
        <f t="array" ref="BE76">_xludf.IFS(BD76&gt;8.7, 1, BD76&lt;6.6, 2, TRUE, 0)</f>
        <v>#NAME?</v>
      </c>
      <c r="BF76" s="4">
        <v>3.5</v>
      </c>
      <c r="BG76" s="4" t="str">
        <f t="array" ref="BG76">_xludf.IFS(BF76&gt;5.2, 1, BF76&lt;3.5, 2, TRUE, 0)</f>
        <v>#NAME?</v>
      </c>
      <c r="BH76" s="4">
        <v>2.8</v>
      </c>
      <c r="BI76" s="4" t="str">
        <f t="array" ref="BI76">_xludf.IFS(BH76&gt;3.5, 1, BH76&lt;1.5, 2, TRUE, 0)</f>
        <v>#NAME?</v>
      </c>
      <c r="BJ76" s="4">
        <v>51.0</v>
      </c>
      <c r="BK76" s="4" t="str">
        <f t="array" ref="BK76">_xludf.IFS(BJ76&gt;129, 1, BJ76&lt;40, 2, TRUE, 0)</f>
        <v>#NAME?</v>
      </c>
      <c r="BL76" s="4">
        <v>52.0</v>
      </c>
      <c r="BM76" s="4" t="str">
        <f t="array" ref="BM76">_xludf.IFS(BL76&gt;158, 1, BL76&lt;37, 2, TRUE, 0)</f>
        <v>#NAME?</v>
      </c>
      <c r="BN76" s="4">
        <v>162.0</v>
      </c>
      <c r="BO76" s="4" t="str">
        <f t="array" ref="BO76">_xludf.IFS(BN76&gt;392, 1, BN76&lt;135, 2, TRUE, 0)</f>
        <v>#NAME?</v>
      </c>
      <c r="BP76" s="4">
        <v>214.0</v>
      </c>
      <c r="BQ76" s="4" t="str">
        <f t="array" ref="BQ76">_xludf.IFS(BP76&gt;400, 1, BP76&lt;250, 2, TRUE, 0)</f>
        <v>#NAME?</v>
      </c>
      <c r="BR76" s="4">
        <v>139.0</v>
      </c>
      <c r="BS76" s="4" t="str">
        <f t="array" ref="BS76">_xludf.IFS(BR76&gt;400, 1, BR76&lt;30, 2, TRUE, 0)</f>
        <v>#NAME?</v>
      </c>
      <c r="BT76" s="4">
        <v>0.33</v>
      </c>
      <c r="BV76" s="4" t="s">
        <v>90</v>
      </c>
      <c r="BW76" s="4" t="s">
        <v>17</v>
      </c>
      <c r="BX76" s="4" t="s">
        <v>17</v>
      </c>
    </row>
    <row r="77" ht="15.75" customHeight="1">
      <c r="A77" s="4">
        <v>359546.0</v>
      </c>
      <c r="B77" s="4" t="s">
        <v>11</v>
      </c>
      <c r="C77" s="4">
        <v>74.0</v>
      </c>
      <c r="D77" s="4">
        <v>8.55</v>
      </c>
      <c r="E77" s="4" t="str">
        <f t="array" ref="E77">_xludf.IFS(D77&gt;10, 1, D77&lt;4, 2, TRUE, 0)</f>
        <v>#NAME?</v>
      </c>
      <c r="F77" s="4">
        <v>3.83</v>
      </c>
      <c r="G77" s="4" t="str">
        <f t="array" ref="G77">_xludf.IFS(F77&gt;6.2, 1, F77&lt;3.7, 2, TRUE, 0)</f>
        <v>#NAME?</v>
      </c>
      <c r="H77" s="4">
        <v>11.6</v>
      </c>
      <c r="I77" s="4" t="str">
        <f t="array" ref="I77">_xludf.IFS(H77&gt;18, 1, H77&lt;13, 2, TRUE, 0)</f>
        <v>#NAME?</v>
      </c>
      <c r="J77" s="4">
        <v>35.2</v>
      </c>
      <c r="K77" s="4" t="str">
        <f t="array" ref="K77">_xludf.IFS(J77&gt;55, 1, J77&lt;34, 2, TRUE, 0)</f>
        <v>#NAME?</v>
      </c>
      <c r="L77" s="4">
        <v>91.9</v>
      </c>
      <c r="M77" s="4" t="str">
        <f t="array" ref="M77">_xludf.IFS(L77&gt;100, 1, L77&lt;80, 2, TRUE, 0)</f>
        <v>#NAME?</v>
      </c>
      <c r="N77" s="4">
        <v>30.3</v>
      </c>
      <c r="O77" s="4" t="str">
        <f t="array" ref="O77">_xludf.IFS(N77&gt;32, 1, N77&lt;26, 2, TRUE, 0)</f>
        <v>#NAME?</v>
      </c>
      <c r="P77" s="4">
        <v>33.0</v>
      </c>
      <c r="Q77" s="4" t="str">
        <f t="array" ref="Q77">_xludf.IFS(P77&gt;37, 1, P77&lt;31, 2, TRUE, 0)</f>
        <v>#NAME?</v>
      </c>
      <c r="R77" s="4">
        <v>259.0</v>
      </c>
      <c r="S77" s="4" t="str">
        <f t="array" ref="S77">_xludf.IFS(R77&gt;400, 1, R77&lt;138, 2, TRUE, 0)</f>
        <v>#NAME?</v>
      </c>
      <c r="T77" s="4">
        <v>13.1</v>
      </c>
      <c r="U77" s="4" t="str">
        <f t="array" ref="U77">_xludf.IFS(T77&gt;15, 1, T77&lt;11, 2, TRUE, 0)</f>
        <v>#NAME?</v>
      </c>
      <c r="V77" s="4">
        <v>72.1</v>
      </c>
      <c r="W77" s="4" t="str">
        <f t="array" ref="W77">_xludf.IFS(V77&gt;78, 1, V77&lt;45, 2, TRUE, 0)</f>
        <v>#NAME?</v>
      </c>
      <c r="X77" s="4">
        <v>15.0</v>
      </c>
      <c r="Y77" s="4" t="str">
        <f t="array" ref="Y77">_xludf.IFS(X77&gt;45, 1, X77&lt;23, 2, TRUE, 0)</f>
        <v>#NAME?</v>
      </c>
      <c r="Z77" s="4">
        <v>6.0</v>
      </c>
      <c r="AA77" s="4" t="str">
        <f t="array" ref="AA77">_xludf.IFS(Z77&gt;10, 1, Z77&lt;2, 2, TRUE, 0)</f>
        <v>#NAME?</v>
      </c>
      <c r="AB77" s="4">
        <v>6.1</v>
      </c>
      <c r="AC77" s="4" t="str">
        <f t="array" ref="AC77">_xludf.IFS(AB77&gt;6, 1, AB77&lt;0, 2, TRUE, 0)</f>
        <v>#NAME?</v>
      </c>
      <c r="AD77" s="4">
        <v>0.8</v>
      </c>
      <c r="AE77" s="4" t="str">
        <f t="array" ref="AE77">_xludf.IFS(AD77&gt;2, 1, AD77&lt;0, 2, TRUE, 0)</f>
        <v>#NAME?</v>
      </c>
      <c r="AF77" s="4">
        <v>178.0</v>
      </c>
      <c r="AG77" s="4" t="str">
        <f t="array" ref="AG77">_xludf.IFS(AF77&gt;100, 1, AF77&lt;70, 2, TRUE, 0)</f>
        <v>#NAME?</v>
      </c>
      <c r="AH77" s="4">
        <v>45.9</v>
      </c>
      <c r="AI77" s="4" t="str">
        <f t="array" ref="AI77">_xludf.IFS(AH77&gt;20, 1, AH77&lt;8, 2, TRUE, 0)</f>
        <v>#NAME?</v>
      </c>
      <c r="AJ77" s="4">
        <v>9.0</v>
      </c>
      <c r="AK77" s="4" t="str">
        <f t="array" ref="AK77">_xludf.IFS(AJ77&gt;1.3, 1, AJ77&lt;0.7, 2, TRUE, 0)</f>
        <v>#NAME?</v>
      </c>
      <c r="AL77" s="4">
        <v>15.0</v>
      </c>
      <c r="AM77" s="4" t="str">
        <f t="array" ref="AM77">_xludf.IFS(AL77&gt;39, 1, AL77&lt;13, 2, TRUE, 0)</f>
        <v>#NAME?</v>
      </c>
      <c r="AN77" s="4">
        <v>9.0</v>
      </c>
      <c r="AO77" s="4" t="str">
        <f t="array" ref="AO77">_xludf.IFS(AN77&gt;52, 1, AN77&lt;7, 2, TRUE, 0)</f>
        <v>#NAME?</v>
      </c>
      <c r="AP77" s="4">
        <v>5.0</v>
      </c>
      <c r="AQ77" s="4" t="str">
        <f t="array" ref="AQ77">_xludf.IFS(AP77&gt;7.6, 1, AP77&lt;4.4, 2, TRUE, 0)</f>
        <v>#NAME?</v>
      </c>
      <c r="AR77" s="4">
        <v>146.0</v>
      </c>
      <c r="AS77" s="4" t="str">
        <f t="array" ref="AS77">_xludf.IFS(AR77&gt;200, 1, AR77&lt;0, 2, TRUE, 0)</f>
        <v>#NAME?</v>
      </c>
      <c r="AT77" s="4">
        <v>134.0</v>
      </c>
      <c r="AU77" s="4" t="str">
        <f t="array" ref="AU77">_xludf.IFS(AT77&gt;150, 1, AT77&lt;0, 2, TRUE, 0)</f>
        <v>#NAME?</v>
      </c>
      <c r="AV77" s="4">
        <v>8.9</v>
      </c>
      <c r="AW77" s="4" t="str">
        <f t="array" ref="AW77">_xludf.IFS(AV77&gt;10.2, 1, AV77&lt;8.8, 2, TRUE, 0)</f>
        <v>#NAME?</v>
      </c>
      <c r="AX77" s="4">
        <v>3.5</v>
      </c>
      <c r="AY77" s="4" t="str">
        <f t="array" ref="AY77">_xludf.IFS(AX77&gt;5.1, 1, AX77&lt;2.4, 2, TRUE, 0)</f>
        <v>#NAME?</v>
      </c>
      <c r="AZ77" s="4">
        <v>142.0</v>
      </c>
      <c r="BA77" s="4" t="str">
        <f t="array" ref="BA77">_xludf.IFS(AZ77&gt;146, 1, AZ77&lt;136, 2, TRUE, 0)</f>
        <v>#NAME?</v>
      </c>
      <c r="BB77" s="4">
        <v>4.6</v>
      </c>
      <c r="BC77" s="4" t="str">
        <f t="array" ref="BC77">_xludf.IFS(BB77&gt;5.1, 1, BB77&lt;3.5, 2, TRUE, 0)</f>
        <v>#NAME?</v>
      </c>
      <c r="BD77" s="4">
        <v>6.9</v>
      </c>
      <c r="BE77" s="4" t="str">
        <f t="array" ref="BE77">_xludf.IFS(BD77&gt;8.7, 1, BD77&lt;6.6, 2, TRUE, 0)</f>
        <v>#NAME?</v>
      </c>
      <c r="BF77" s="4">
        <v>3.9</v>
      </c>
      <c r="BG77" s="4" t="str">
        <f t="array" ref="BG77">_xludf.IFS(BF77&gt;5.2, 1, BF77&lt;3.5, 2, TRUE, 0)</f>
        <v>#NAME?</v>
      </c>
      <c r="BH77" s="4">
        <v>3.0</v>
      </c>
      <c r="BI77" s="4" t="str">
        <f t="array" ref="BI77">_xludf.IFS(BH77&gt;3.5, 1, BH77&lt;1.5, 2, TRUE, 0)</f>
        <v>#NAME?</v>
      </c>
      <c r="BJ77" s="4">
        <v>86.0</v>
      </c>
      <c r="BK77" s="4" t="str">
        <f t="array" ref="BK77">_xludf.IFS(BJ77&gt;129, 1, BJ77&lt;40, 2, TRUE, 0)</f>
        <v>#NAME?</v>
      </c>
      <c r="BL77" s="4">
        <v>68.0</v>
      </c>
      <c r="BM77" s="4" t="str">
        <f t="array" ref="BM77">_xludf.IFS(BL77&gt;158, 1, BL77&lt;37, 2, TRUE, 0)</f>
        <v>#NAME?</v>
      </c>
      <c r="BN77" s="4">
        <v>115.0</v>
      </c>
      <c r="BO77" s="4" t="str">
        <f t="array" ref="BO77">_xludf.IFS(BN77&gt;392, 1, BN77&lt;135, 2, TRUE, 0)</f>
        <v>#NAME?</v>
      </c>
      <c r="BP77" s="4">
        <v>183.0</v>
      </c>
      <c r="BQ77" s="4" t="str">
        <f t="array" ref="BQ77">_xludf.IFS(BP77&gt;400, 1, BP77&lt;250, 2, TRUE, 0)</f>
        <v>#NAME?</v>
      </c>
      <c r="BR77" s="4">
        <v>489.0</v>
      </c>
      <c r="BS77" s="4" t="str">
        <f t="array" ref="BS77">_xludf.IFS(BR77&gt;400, 1, BR77&lt;30, 2, TRUE, 0)</f>
        <v>#NAME?</v>
      </c>
      <c r="BT77" s="4">
        <v>0.31</v>
      </c>
      <c r="BV77" s="4" t="s">
        <v>90</v>
      </c>
      <c r="BW77" s="4">
        <v>6.4</v>
      </c>
      <c r="BX77" s="4" t="s">
        <v>17</v>
      </c>
    </row>
    <row r="78" ht="15.75" customHeight="1">
      <c r="A78" s="4">
        <v>359647.0</v>
      </c>
      <c r="B78" s="4" t="s">
        <v>21</v>
      </c>
      <c r="C78" s="4">
        <v>49.0</v>
      </c>
      <c r="D78" s="4">
        <v>8.87</v>
      </c>
      <c r="E78" s="4" t="str">
        <f t="array" ref="E78">_xludf.IFS(D78&gt;10, 1, D78&lt;4, 2, TRUE, 0)</f>
        <v>#NAME?</v>
      </c>
      <c r="F78" s="4">
        <v>3.11</v>
      </c>
      <c r="G78" s="4" t="str">
        <f t="array" ref="G78">_xludf.IFS(F78&gt;6.2, 1, F78&lt;3.7, 2, TRUE, 0)</f>
        <v>#NAME?</v>
      </c>
      <c r="H78" s="4">
        <v>9.3</v>
      </c>
      <c r="I78" s="4" t="str">
        <f t="array" ref="I78">_xludf.IFS(H78&gt;18, 1, H78&lt;13, 2, TRUE, 0)</f>
        <v>#NAME?</v>
      </c>
      <c r="J78" s="4">
        <v>28.2</v>
      </c>
      <c r="K78" s="4" t="str">
        <f t="array" ref="K78">_xludf.IFS(J78&gt;55, 1, J78&lt;34, 2, TRUE, 0)</f>
        <v>#NAME?</v>
      </c>
      <c r="L78" s="4">
        <v>90.7</v>
      </c>
      <c r="M78" s="4" t="str">
        <f t="array" ref="M78">_xludf.IFS(L78&gt;100, 1, L78&lt;80, 2, TRUE, 0)</f>
        <v>#NAME?</v>
      </c>
      <c r="N78" s="4">
        <v>29.9</v>
      </c>
      <c r="O78" s="4" t="str">
        <f t="array" ref="O78">_xludf.IFS(N78&gt;32, 1, N78&lt;26, 2, TRUE, 0)</f>
        <v>#NAME?</v>
      </c>
      <c r="P78" s="4">
        <v>33.0</v>
      </c>
      <c r="Q78" s="4" t="str">
        <f t="array" ref="Q78">_xludf.IFS(P78&gt;37, 1, P78&lt;31, 2, TRUE, 0)</f>
        <v>#NAME?</v>
      </c>
      <c r="R78" s="4">
        <v>232.0</v>
      </c>
      <c r="S78" s="4" t="str">
        <f t="array" ref="S78">_xludf.IFS(R78&gt;400, 1, R78&lt;138, 2, TRUE, 0)</f>
        <v>#NAME?</v>
      </c>
      <c r="T78" s="4">
        <v>14.0</v>
      </c>
      <c r="U78" s="4" t="str">
        <f t="array" ref="U78">_xludf.IFS(T78&gt;15, 1, T78&lt;11, 2, TRUE, 0)</f>
        <v>#NAME?</v>
      </c>
      <c r="V78" s="4">
        <v>73.8</v>
      </c>
      <c r="W78" s="4" t="str">
        <f t="array" ref="W78">_xludf.IFS(V78&gt;78, 1, V78&lt;45, 2, TRUE, 0)</f>
        <v>#NAME?</v>
      </c>
      <c r="X78" s="4">
        <v>19.3</v>
      </c>
      <c r="Y78" s="4" t="str">
        <f t="array" ref="Y78">_xludf.IFS(X78&gt;45, 1, X78&lt;23, 2, TRUE, 0)</f>
        <v>#NAME?</v>
      </c>
      <c r="Z78" s="4">
        <v>5.2</v>
      </c>
      <c r="AA78" s="4" t="str">
        <f t="array" ref="AA78">_xludf.IFS(Z78&gt;10, 1, Z78&lt;2, 2, TRUE, 0)</f>
        <v>#NAME?</v>
      </c>
      <c r="AB78" s="4">
        <v>1.2</v>
      </c>
      <c r="AC78" s="4" t="str">
        <f t="array" ref="AC78">_xludf.IFS(AB78&gt;6, 1, AB78&lt;0, 2, TRUE, 0)</f>
        <v>#NAME?</v>
      </c>
      <c r="AD78" s="4">
        <v>0.5</v>
      </c>
      <c r="AE78" s="4" t="str">
        <f t="array" ref="AE78">_xludf.IFS(AD78&gt;2, 1, AD78&lt;0, 2, TRUE, 0)</f>
        <v>#NAME?</v>
      </c>
      <c r="AF78" s="4">
        <v>256.0</v>
      </c>
      <c r="AG78" s="4" t="str">
        <f t="array" ref="AG78">_xludf.IFS(AF78&gt;100, 1, AF78&lt;70, 2, TRUE, 0)</f>
        <v>#NAME?</v>
      </c>
      <c r="AH78" s="4">
        <v>74.6</v>
      </c>
      <c r="AI78" s="4" t="str">
        <f t="array" ref="AI78">_xludf.IFS(AH78&gt;20, 1, AH78&lt;8, 2, TRUE, 0)</f>
        <v>#NAME?</v>
      </c>
      <c r="AJ78" s="4">
        <v>9.4</v>
      </c>
      <c r="AK78" s="4" t="str">
        <f t="array" ref="AK78">_xludf.IFS(AJ78&gt;1.3, 1, AJ78&lt;0.7, 2, TRUE, 0)</f>
        <v>#NAME?</v>
      </c>
      <c r="AL78" s="4">
        <v>10.0</v>
      </c>
      <c r="AM78" s="4" t="str">
        <f t="array" ref="AM78">_xludf.IFS(AL78&gt;39, 1, AL78&lt;13, 2, TRUE, 0)</f>
        <v>#NAME?</v>
      </c>
      <c r="AN78" s="4">
        <v>11.0</v>
      </c>
      <c r="AO78" s="4" t="str">
        <f t="array" ref="AO78">_xludf.IFS(AN78&gt;52, 1, AN78&lt;7, 2, TRUE, 0)</f>
        <v>#NAME?</v>
      </c>
      <c r="AP78" s="4">
        <v>7.8</v>
      </c>
      <c r="AQ78" s="4" t="str">
        <f t="array" ref="AQ78">_xludf.IFS(AP78&gt;7.6, 1, AP78&lt;4.4, 2, TRUE, 0)</f>
        <v>#NAME?</v>
      </c>
      <c r="AR78" s="4">
        <v>128.0</v>
      </c>
      <c r="AS78" s="4" t="str">
        <f t="array" ref="AS78">_xludf.IFS(AR78&gt;200, 1, AR78&lt;0, 2, TRUE, 0)</f>
        <v>#NAME?</v>
      </c>
      <c r="AT78" s="4">
        <v>157.0</v>
      </c>
      <c r="AU78" s="4" t="str">
        <f t="array" ref="AU78">_xludf.IFS(AT78&gt;150, 1, AT78&lt;0, 2, TRUE, 0)</f>
        <v>#NAME?</v>
      </c>
      <c r="AV78" s="4">
        <v>9.6</v>
      </c>
      <c r="AW78" s="4" t="str">
        <f t="array" ref="AW78">_xludf.IFS(AV78&gt;10.2, 1, AV78&lt;8.8, 2, TRUE, 0)</f>
        <v>#NAME?</v>
      </c>
      <c r="AX78" s="4">
        <v>4.6</v>
      </c>
      <c r="AY78" s="4" t="str">
        <f t="array" ref="AY78">_xludf.IFS(AX78&gt;5.1, 1, AX78&lt;2.4, 2, TRUE, 0)</f>
        <v>#NAME?</v>
      </c>
      <c r="AZ78" s="4">
        <v>138.0</v>
      </c>
      <c r="BA78" s="4" t="str">
        <f t="array" ref="BA78">_xludf.IFS(AZ78&gt;146, 1, AZ78&lt;136, 2, TRUE, 0)</f>
        <v>#NAME?</v>
      </c>
      <c r="BB78" s="4">
        <v>4.3</v>
      </c>
      <c r="BC78" s="4" t="str">
        <f t="array" ref="BC78">_xludf.IFS(BB78&gt;5.1, 1, BB78&lt;3.5, 2, TRUE, 0)</f>
        <v>#NAME?</v>
      </c>
      <c r="BD78" s="4">
        <v>6.4</v>
      </c>
      <c r="BE78" s="4" t="str">
        <f t="array" ref="BE78">_xludf.IFS(BD78&gt;8.7, 1, BD78&lt;6.6, 2, TRUE, 0)</f>
        <v>#NAME?</v>
      </c>
      <c r="BF78" s="4">
        <v>4.0</v>
      </c>
      <c r="BG78" s="4" t="str">
        <f t="array" ref="BG78">_xludf.IFS(BF78&gt;5.2, 1, BF78&lt;3.5, 2, TRUE, 0)</f>
        <v>#NAME?</v>
      </c>
      <c r="BH78" s="4">
        <v>2.4</v>
      </c>
      <c r="BI78" s="4" t="str">
        <f t="array" ref="BI78">_xludf.IFS(BH78&gt;3.5, 1, BH78&lt;1.5, 2, TRUE, 0)</f>
        <v>#NAME?</v>
      </c>
      <c r="BJ78" s="4">
        <v>77.0</v>
      </c>
      <c r="BK78" s="4" t="str">
        <f t="array" ref="BK78">_xludf.IFS(BJ78&gt;129, 1, BJ78&lt;40, 2, TRUE, 0)</f>
        <v>#NAME?</v>
      </c>
      <c r="BL78" s="4">
        <v>52.0</v>
      </c>
      <c r="BM78" s="4" t="str">
        <f t="array" ref="BM78">_xludf.IFS(BL78&gt;158, 1, BL78&lt;37, 2, TRUE, 0)</f>
        <v>#NAME?</v>
      </c>
      <c r="BN78" s="4">
        <v>231.0</v>
      </c>
      <c r="BO78" s="4" t="str">
        <f t="array" ref="BO78">_xludf.IFS(BN78&gt;392, 1, BN78&lt;135, 2, TRUE, 0)</f>
        <v>#NAME?</v>
      </c>
      <c r="BP78" s="4">
        <v>283.0</v>
      </c>
      <c r="BQ78" s="4" t="str">
        <f t="array" ref="BQ78">_xludf.IFS(BP78&gt;400, 1, BP78&lt;250, 2, TRUE, 0)</f>
        <v>#NAME?</v>
      </c>
      <c r="BR78" s="4">
        <v>105.0</v>
      </c>
      <c r="BS78" s="4" t="str">
        <f t="array" ref="BS78">_xludf.IFS(BR78&gt;400, 1, BR78&lt;30, 2, TRUE, 0)</f>
        <v>#NAME?</v>
      </c>
      <c r="BT78" s="4">
        <v>0.35</v>
      </c>
      <c r="BV78" s="4" t="s">
        <v>90</v>
      </c>
      <c r="BW78" s="4">
        <v>6.9</v>
      </c>
      <c r="BX78" s="4" t="s">
        <v>17</v>
      </c>
    </row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88"/>
    <col customWidth="1" min="2" max="3" width="5.13"/>
    <col customWidth="1" min="4" max="4" width="9.5"/>
    <col customWidth="1" min="5" max="5" width="5.5"/>
    <col customWidth="1" min="6" max="6" width="9.13"/>
    <col customWidth="1" min="7" max="7" width="5.38"/>
    <col customWidth="1" min="8" max="10" width="5.13"/>
    <col customWidth="1" min="11" max="11" width="9.63"/>
    <col customWidth="1" min="12" max="12" width="9.38"/>
    <col customWidth="1" min="13" max="13" width="5.13"/>
    <col customWidth="1" min="14" max="14" width="10.0"/>
    <col customWidth="1" min="15" max="15" width="5.13"/>
    <col customWidth="1" min="16" max="16" width="11.25"/>
    <col customWidth="1" min="17" max="17" width="5.13"/>
    <col customWidth="1" min="18" max="18" width="8.25"/>
    <col customWidth="1" min="19" max="19" width="5.13"/>
    <col customWidth="1" min="20" max="20" width="10.88"/>
    <col customWidth="1" min="21" max="21" width="5.13"/>
    <col customWidth="1" min="22" max="22" width="10.75"/>
    <col customWidth="1" min="23" max="27" width="5.13"/>
    <col customWidth="1" min="28" max="28" width="10.0"/>
    <col customWidth="1" min="29" max="29" width="5.13"/>
    <col customWidth="1" min="30" max="30" width="9.5"/>
    <col customWidth="1" min="31" max="31" width="5.13"/>
    <col customWidth="1" min="32" max="32" width="8.5"/>
    <col customWidth="1" min="33" max="33" width="5.13"/>
    <col customWidth="1" min="34" max="34" width="8.75"/>
    <col customWidth="1" min="35" max="71" width="5.13"/>
    <col customWidth="1" min="72" max="73" width="9.63"/>
    <col customWidth="1" min="74" max="74" width="12.38"/>
    <col customWidth="1" min="75" max="92" width="5.13"/>
    <col customWidth="1" min="93" max="101" width="9.63"/>
    <col customWidth="1" min="102" max="102" width="11.0"/>
  </cols>
  <sheetData>
    <row r="1">
      <c r="A1" s="6" t="s">
        <v>93</v>
      </c>
      <c r="B1" s="7" t="s">
        <v>0</v>
      </c>
      <c r="C1" s="1" t="s">
        <v>1</v>
      </c>
      <c r="D1" s="4" t="s">
        <v>94</v>
      </c>
      <c r="E1" s="4"/>
      <c r="F1" s="4" t="s">
        <v>95</v>
      </c>
      <c r="G1" s="4"/>
      <c r="H1" s="4" t="s">
        <v>3</v>
      </c>
      <c r="I1" s="4"/>
      <c r="J1" s="4" t="s">
        <v>96</v>
      </c>
      <c r="K1" s="4"/>
      <c r="L1" s="4" t="s">
        <v>97</v>
      </c>
      <c r="M1" s="4"/>
      <c r="N1" s="4" t="s">
        <v>98</v>
      </c>
      <c r="O1" s="4"/>
      <c r="P1" s="4" t="s">
        <v>99</v>
      </c>
      <c r="Q1" s="4"/>
      <c r="R1" s="4" t="s">
        <v>100</v>
      </c>
      <c r="S1" s="4"/>
      <c r="T1" s="4" t="s">
        <v>101</v>
      </c>
      <c r="U1" s="4"/>
      <c r="V1" s="4" t="s">
        <v>102</v>
      </c>
      <c r="W1" s="4"/>
      <c r="X1" s="8" t="s">
        <v>103</v>
      </c>
      <c r="Y1" s="4"/>
      <c r="Z1" s="4" t="s">
        <v>104</v>
      </c>
      <c r="AA1" s="4"/>
      <c r="AB1" s="4" t="s">
        <v>105</v>
      </c>
      <c r="AC1" s="4"/>
      <c r="AD1" s="4" t="s">
        <v>106</v>
      </c>
      <c r="AE1" s="4"/>
      <c r="AF1" s="4" t="s">
        <v>107</v>
      </c>
      <c r="AG1" s="4"/>
      <c r="AH1" s="4" t="s">
        <v>108</v>
      </c>
      <c r="AI1" s="4"/>
      <c r="AJ1" s="4" t="s">
        <v>109</v>
      </c>
      <c r="AK1" s="4"/>
      <c r="AL1" s="4" t="s">
        <v>64</v>
      </c>
      <c r="AM1" s="4"/>
      <c r="AN1" s="4" t="s">
        <v>65</v>
      </c>
      <c r="AO1" s="4"/>
      <c r="AP1" s="4" t="s">
        <v>110</v>
      </c>
      <c r="AQ1" s="4"/>
      <c r="AR1" s="4" t="s">
        <v>111</v>
      </c>
      <c r="AS1" s="4"/>
      <c r="AT1" s="4" t="s">
        <v>112</v>
      </c>
      <c r="AU1" s="4"/>
      <c r="AV1" s="4" t="s">
        <v>113</v>
      </c>
      <c r="AW1" s="4"/>
      <c r="AX1" s="4" t="s">
        <v>114</v>
      </c>
      <c r="AY1" s="4"/>
      <c r="AZ1" s="4" t="s">
        <v>115</v>
      </c>
      <c r="BA1" s="4"/>
      <c r="BB1" s="4" t="s">
        <v>116</v>
      </c>
      <c r="BC1" s="4"/>
      <c r="BD1" s="4" t="s">
        <v>117</v>
      </c>
      <c r="BF1" s="4" t="s">
        <v>118</v>
      </c>
      <c r="BH1" s="4" t="s">
        <v>119</v>
      </c>
      <c r="BJ1" s="4" t="s">
        <v>120</v>
      </c>
      <c r="BL1" s="4" t="s">
        <v>121</v>
      </c>
      <c r="BN1" s="4" t="s">
        <v>122</v>
      </c>
      <c r="BP1" s="4" t="s">
        <v>123</v>
      </c>
      <c r="BR1" s="4" t="s">
        <v>124</v>
      </c>
      <c r="BT1" s="4" t="s">
        <v>125</v>
      </c>
    </row>
    <row r="2">
      <c r="A2" s="4" t="s">
        <v>126</v>
      </c>
      <c r="B2" s="9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</row>
    <row r="3">
      <c r="A3" s="2">
        <v>6143.0</v>
      </c>
      <c r="B3" s="7" t="s">
        <v>11</v>
      </c>
      <c r="C3" s="2">
        <v>63.0</v>
      </c>
      <c r="D3" s="4">
        <v>7.18</v>
      </c>
      <c r="E3" s="4">
        <f t="array" ref="E3">IFS(D3&gt;10, 1, D3&lt;4, 2, TRUE, 0)</f>
        <v>0</v>
      </c>
      <c r="F3" s="4">
        <v>3.58</v>
      </c>
      <c r="G3" s="4">
        <f t="array" ref="G3">IFS(F3&gt;6.2, 1, F3&lt;3.7, 2, TRUE, 0)</f>
        <v>2</v>
      </c>
      <c r="H3" s="4">
        <v>10.4</v>
      </c>
      <c r="I3" s="4">
        <f t="array" ref="I3">IFS(H3&gt;18, 1, H3&lt;13, 2, TRUE, 0)</f>
        <v>2</v>
      </c>
      <c r="J3" s="4">
        <v>29.5</v>
      </c>
      <c r="K3" s="4">
        <f t="array" ref="K3">IFS(J3&gt;55, 1, J3&lt;34, 2, TRUE, 0)</f>
        <v>2</v>
      </c>
      <c r="L3" s="4">
        <v>82.4</v>
      </c>
      <c r="M3" s="4">
        <v>0.0</v>
      </c>
      <c r="N3" s="4">
        <v>29.1</v>
      </c>
      <c r="O3" s="4">
        <v>0.0</v>
      </c>
      <c r="P3" s="4">
        <v>35.3</v>
      </c>
      <c r="Q3" s="4">
        <v>0.0</v>
      </c>
      <c r="R3" s="4">
        <v>135.0</v>
      </c>
      <c r="S3" s="4">
        <v>2.0</v>
      </c>
      <c r="T3" s="4">
        <v>13.2</v>
      </c>
      <c r="U3" s="4">
        <v>0.0</v>
      </c>
      <c r="V3" s="4">
        <v>51.4</v>
      </c>
      <c r="W3" s="4">
        <v>0.0</v>
      </c>
      <c r="X3" s="4">
        <v>10.4</v>
      </c>
      <c r="Y3" s="4">
        <v>2.0</v>
      </c>
      <c r="Z3" s="4">
        <v>9.1</v>
      </c>
      <c r="AA3" s="4">
        <v>0.0</v>
      </c>
      <c r="AB3" s="4">
        <v>28.7</v>
      </c>
      <c r="AC3" s="4">
        <v>1.0</v>
      </c>
      <c r="AD3" s="4">
        <v>0.4</v>
      </c>
      <c r="AE3" s="4">
        <v>0.0</v>
      </c>
      <c r="AF3" s="4">
        <v>131.0</v>
      </c>
      <c r="AG3" s="4">
        <f t="array" ref="AG3">IFS(AF3&gt;100, 1, AF3&lt;70, 2, TRUE, 0)</f>
        <v>1</v>
      </c>
      <c r="AH3" s="4">
        <v>66.3</v>
      </c>
      <c r="AI3" s="4">
        <f t="array" ref="AI3">IFS(AH3&gt;20, 1, AH3&lt;8, 2, TRUE, 0)</f>
        <v>1</v>
      </c>
      <c r="AJ3" s="4">
        <v>9.1</v>
      </c>
      <c r="AK3" s="4">
        <f t="array" ref="AK3">IFS(AJ3&gt;1.3, 1, AJ3&lt;0.7, 2, TRUE, 0)</f>
        <v>1</v>
      </c>
      <c r="AL3" s="4">
        <v>15.0</v>
      </c>
      <c r="AM3" s="4">
        <v>0.0</v>
      </c>
      <c r="AN3" s="4">
        <v>13.0</v>
      </c>
      <c r="AO3" s="4">
        <f t="array" ref="AO3">IFS(AN3&gt;52, 1, AN3&lt;7, 2, TRUE, 0)</f>
        <v>0</v>
      </c>
      <c r="AP3" s="4" t="s">
        <v>17</v>
      </c>
      <c r="AQ3" s="4"/>
      <c r="AR3" s="4" t="s">
        <v>17</v>
      </c>
      <c r="AS3" s="4"/>
      <c r="AT3" s="4" t="s">
        <v>17</v>
      </c>
      <c r="AU3" s="4"/>
      <c r="AV3" s="4">
        <v>11.2</v>
      </c>
      <c r="AW3" s="4">
        <v>1.0</v>
      </c>
      <c r="AX3" s="4">
        <v>4.8</v>
      </c>
      <c r="AY3" s="4">
        <v>0.0</v>
      </c>
      <c r="AZ3" s="4">
        <v>132.0</v>
      </c>
      <c r="BA3" s="4">
        <f t="array" ref="BA3">IFS(AZ3&gt;146, 1, AZ3&lt;136, 2, TRUE, 0)</f>
        <v>2</v>
      </c>
      <c r="BB3" s="4">
        <v>4.5</v>
      </c>
      <c r="BC3" s="4">
        <f t="array" ref="BC3">IFS(BB3&gt;5.1, 1, BB3&lt;3.5, 2, TRUE, 0)</f>
        <v>0</v>
      </c>
      <c r="BD3" s="4">
        <v>6.9</v>
      </c>
      <c r="BE3" s="4">
        <v>0.0</v>
      </c>
      <c r="BF3" s="4">
        <v>4.0</v>
      </c>
      <c r="BG3" s="4">
        <v>0.0</v>
      </c>
      <c r="BH3" s="4">
        <v>2.9</v>
      </c>
      <c r="BI3" s="4">
        <v>0.0</v>
      </c>
      <c r="BJ3" s="4">
        <v>130.0</v>
      </c>
      <c r="BK3" s="4">
        <v>1.0</v>
      </c>
      <c r="BL3" s="4" t="s">
        <v>17</v>
      </c>
      <c r="BN3" s="4" t="s">
        <v>17</v>
      </c>
      <c r="BP3" s="4" t="s">
        <v>17</v>
      </c>
      <c r="BR3" s="4" t="s">
        <v>17</v>
      </c>
    </row>
    <row r="4">
      <c r="A4" s="2">
        <v>22678.0</v>
      </c>
      <c r="B4" s="7" t="s">
        <v>11</v>
      </c>
      <c r="C4" s="2">
        <v>77.0</v>
      </c>
      <c r="D4" s="4">
        <v>4.82</v>
      </c>
      <c r="E4" s="4">
        <f t="array" ref="E4">IFS(D4&gt;10, 1, D4&lt;4, 2, TRUE, 0)</f>
        <v>0</v>
      </c>
      <c r="F4" s="4">
        <v>3.24</v>
      </c>
      <c r="G4" s="4">
        <f t="array" ref="G4">IFS(F4&gt;6.2, 1, F4&lt;3.7, 2, TRUE, 0)</f>
        <v>2</v>
      </c>
      <c r="H4" s="4">
        <v>10.9</v>
      </c>
      <c r="I4" s="4">
        <f t="array" ref="I4">IFS(H4&gt;18, 1, H4&lt;13, 2, TRUE, 0)</f>
        <v>2</v>
      </c>
      <c r="J4" s="4">
        <v>30.7</v>
      </c>
      <c r="K4" s="4">
        <f t="array" ref="K4">IFS(J4&gt;55, 1, J4&lt;34, 2, TRUE, 0)</f>
        <v>2</v>
      </c>
      <c r="L4" s="4">
        <v>94.8</v>
      </c>
      <c r="M4" s="4">
        <v>0.0</v>
      </c>
      <c r="N4" s="4">
        <v>33.6</v>
      </c>
      <c r="O4" s="4">
        <v>1.0</v>
      </c>
      <c r="P4" s="4">
        <v>35.5</v>
      </c>
      <c r="Q4" s="4">
        <v>0.0</v>
      </c>
      <c r="R4" s="4">
        <v>127.0</v>
      </c>
      <c r="S4" s="4">
        <v>2.0</v>
      </c>
      <c r="T4" s="4">
        <v>14.9</v>
      </c>
      <c r="U4" s="4">
        <v>0.0</v>
      </c>
      <c r="V4" s="4">
        <v>76.2</v>
      </c>
      <c r="W4" s="4">
        <v>0.0</v>
      </c>
      <c r="X4" s="4">
        <v>16.0</v>
      </c>
      <c r="Y4" s="4">
        <v>2.0</v>
      </c>
      <c r="Z4" s="4">
        <v>6.6</v>
      </c>
      <c r="AA4" s="4">
        <v>0.0</v>
      </c>
      <c r="AB4" s="4">
        <v>0.6</v>
      </c>
      <c r="AC4" s="4">
        <v>0.0</v>
      </c>
      <c r="AD4" s="4">
        <v>0.6</v>
      </c>
      <c r="AE4" s="4">
        <v>0.0</v>
      </c>
      <c r="AF4" s="4">
        <v>109.0</v>
      </c>
      <c r="AG4" s="4">
        <f t="array" ref="AG4">IFS(AF4&gt;100, 1, AF4&lt;70, 2, TRUE, 0)</f>
        <v>1</v>
      </c>
      <c r="AH4" s="4">
        <v>79.9</v>
      </c>
      <c r="AI4" s="4">
        <f t="array" ref="AI4">IFS(AH4&gt;20, 1, AH4&lt;8, 2, TRUE, 0)</f>
        <v>1</v>
      </c>
      <c r="AJ4" s="4">
        <v>10.0</v>
      </c>
      <c r="AK4" s="4">
        <f t="array" ref="AK4">IFS(AJ4&gt;1.3, 1, AJ4&lt;0.7, 2, TRUE, 0)</f>
        <v>1</v>
      </c>
      <c r="AL4" s="4">
        <v>64.0</v>
      </c>
      <c r="AM4" s="4">
        <v>1.0</v>
      </c>
      <c r="AN4" s="4">
        <v>46.0</v>
      </c>
      <c r="AO4" s="4">
        <f t="array" ref="AO4">IFS(AN4&gt;52, 1, AN4&lt;7, 2, TRUE, 0)</f>
        <v>0</v>
      </c>
      <c r="AP4" s="4" t="s">
        <v>17</v>
      </c>
      <c r="AQ4" s="4"/>
      <c r="AR4" s="4" t="s">
        <v>17</v>
      </c>
      <c r="AS4" s="4"/>
      <c r="AT4" s="4" t="s">
        <v>17</v>
      </c>
      <c r="AU4" s="4"/>
      <c r="AV4" s="4">
        <v>8.8</v>
      </c>
      <c r="AW4" s="4">
        <v>0.0</v>
      </c>
      <c r="AX4" s="4">
        <v>6.9</v>
      </c>
      <c r="AY4" s="4">
        <v>1.0</v>
      </c>
      <c r="AZ4" s="4">
        <v>135.0</v>
      </c>
      <c r="BA4" s="4">
        <f t="array" ref="BA4">IFS(AZ4&gt;146, 1, AZ4&lt;136, 2, TRUE, 0)</f>
        <v>2</v>
      </c>
      <c r="BB4" s="4">
        <v>4.7</v>
      </c>
      <c r="BC4" s="4">
        <f t="array" ref="BC4">IFS(BB4&gt;5.1, 1, BB4&lt;3.5, 2, TRUE, 0)</f>
        <v>0</v>
      </c>
      <c r="BD4" s="4">
        <v>6.7</v>
      </c>
      <c r="BE4" s="4">
        <v>0.0</v>
      </c>
      <c r="BF4" s="4">
        <v>4.2</v>
      </c>
      <c r="BG4" s="4">
        <v>0.0</v>
      </c>
      <c r="BH4" s="4">
        <v>2.5</v>
      </c>
      <c r="BI4" s="4">
        <v>0.0</v>
      </c>
      <c r="BJ4" s="4">
        <v>31.0</v>
      </c>
      <c r="BK4" s="4">
        <v>2.0</v>
      </c>
      <c r="BL4" s="4" t="s">
        <v>17</v>
      </c>
      <c r="BN4" s="4" t="s">
        <v>17</v>
      </c>
      <c r="BP4" s="4" t="s">
        <v>17</v>
      </c>
      <c r="BR4" s="4" t="s">
        <v>17</v>
      </c>
      <c r="BV4" s="2" t="s">
        <v>36</v>
      </c>
      <c r="BW4" s="2">
        <f>COUNTIF(B:B,"M")</f>
        <v>73</v>
      </c>
      <c r="BX4" s="2"/>
      <c r="BY4" s="2"/>
    </row>
    <row r="5">
      <c r="A5" s="2">
        <v>78226.0</v>
      </c>
      <c r="B5" s="7" t="s">
        <v>11</v>
      </c>
      <c r="C5" s="2">
        <v>47.0</v>
      </c>
      <c r="D5" s="4">
        <v>4.72</v>
      </c>
      <c r="E5" s="4">
        <f t="array" ref="E5">IFS(D5&gt;10, 1, D5&lt;4, 2, TRUE, 0)</f>
        <v>0</v>
      </c>
      <c r="F5" s="4">
        <v>3.52</v>
      </c>
      <c r="G5" s="4">
        <f t="array" ref="G5">IFS(F5&gt;6.2, 1, F5&lt;3.7, 2, TRUE, 0)</f>
        <v>2</v>
      </c>
      <c r="H5" s="4">
        <v>11.2</v>
      </c>
      <c r="I5" s="4">
        <f t="array" ref="I5">IFS(H5&gt;18, 1, H5&lt;13, 2, TRUE, 0)</f>
        <v>2</v>
      </c>
      <c r="J5" s="4">
        <v>32.8</v>
      </c>
      <c r="K5" s="4">
        <f t="array" ref="K5">IFS(J5&gt;55, 1, J5&lt;34, 2, TRUE, 0)</f>
        <v>2</v>
      </c>
      <c r="L5" s="4">
        <v>93.2</v>
      </c>
      <c r="M5" s="4">
        <v>0.0</v>
      </c>
      <c r="N5" s="4">
        <v>31.8</v>
      </c>
      <c r="O5" s="4">
        <v>0.0</v>
      </c>
      <c r="P5" s="4">
        <v>34.1</v>
      </c>
      <c r="Q5" s="4">
        <v>0.0</v>
      </c>
      <c r="R5" s="4">
        <v>133.0</v>
      </c>
      <c r="S5" s="4">
        <v>2.0</v>
      </c>
      <c r="T5" s="4">
        <v>13.9</v>
      </c>
      <c r="U5" s="4">
        <v>0.0</v>
      </c>
      <c r="V5" s="4">
        <v>58.5</v>
      </c>
      <c r="W5" s="4">
        <v>0.0</v>
      </c>
      <c r="X5" s="4">
        <v>29.4</v>
      </c>
      <c r="Y5" s="4">
        <v>0.0</v>
      </c>
      <c r="Z5" s="4">
        <v>8.7</v>
      </c>
      <c r="AA5" s="4">
        <v>0.0</v>
      </c>
      <c r="AB5" s="4">
        <v>3.0</v>
      </c>
      <c r="AC5" s="4">
        <v>0.0</v>
      </c>
      <c r="AD5" s="4">
        <v>0.4</v>
      </c>
      <c r="AE5" s="4">
        <v>0.0</v>
      </c>
      <c r="AF5" s="4">
        <v>138.0</v>
      </c>
      <c r="AG5" s="4">
        <f t="array" ref="AG5">IFS(AF5&gt;100, 1, AF5&lt;70, 2, TRUE, 0)</f>
        <v>1</v>
      </c>
      <c r="AH5" s="4">
        <v>75.9</v>
      </c>
      <c r="AI5" s="4">
        <f t="array" ref="AI5">IFS(AH5&gt;20, 1, AH5&lt;8, 2, TRUE, 0)</f>
        <v>1</v>
      </c>
      <c r="AJ5" s="4">
        <v>10.3</v>
      </c>
      <c r="AK5" s="4">
        <f t="array" ref="AK5">IFS(AJ5&gt;1.3, 1, AJ5&lt;0.7, 2, TRUE, 0)</f>
        <v>1</v>
      </c>
      <c r="AL5" s="4">
        <v>15.0</v>
      </c>
      <c r="AM5" s="4">
        <v>0.0</v>
      </c>
      <c r="AN5" s="4">
        <v>7.0</v>
      </c>
      <c r="AO5" s="4">
        <f t="array" ref="AO5">IFS(AN5&gt;52, 1, AN5&lt;7, 2, TRUE, 0)</f>
        <v>0</v>
      </c>
      <c r="AP5" s="4" t="s">
        <v>17</v>
      </c>
      <c r="AQ5" s="4"/>
      <c r="AR5" s="4" t="s">
        <v>17</v>
      </c>
      <c r="AS5" s="4"/>
      <c r="AT5" s="4" t="s">
        <v>17</v>
      </c>
      <c r="AU5" s="4"/>
      <c r="AV5" s="4">
        <v>8.4</v>
      </c>
      <c r="AW5" s="4">
        <v>2.0</v>
      </c>
      <c r="AX5" s="4">
        <v>4.6</v>
      </c>
      <c r="AY5" s="4">
        <v>0.0</v>
      </c>
      <c r="AZ5" s="4">
        <v>136.0</v>
      </c>
      <c r="BA5" s="4">
        <f t="array" ref="BA5">IFS(AZ5&gt;146, 1, AZ5&lt;136, 2, TRUE, 0)</f>
        <v>0</v>
      </c>
      <c r="BB5" s="4">
        <v>3.8</v>
      </c>
      <c r="BC5" s="4">
        <f t="array" ref="BC5">IFS(BB5&gt;5.1, 1, BB5&lt;3.5, 2, TRUE, 0)</f>
        <v>0</v>
      </c>
      <c r="BD5" s="4">
        <v>6.1</v>
      </c>
      <c r="BE5" s="4">
        <v>2.0</v>
      </c>
      <c r="BF5" s="4">
        <v>3.4</v>
      </c>
      <c r="BG5" s="4">
        <v>2.0</v>
      </c>
      <c r="BH5" s="4">
        <v>2.7</v>
      </c>
      <c r="BI5" s="4">
        <v>0.0</v>
      </c>
      <c r="BJ5" s="4">
        <v>50.0</v>
      </c>
      <c r="BK5" s="4">
        <v>0.0</v>
      </c>
      <c r="BL5" s="4" t="s">
        <v>17</v>
      </c>
      <c r="BN5" s="4" t="s">
        <v>17</v>
      </c>
      <c r="BP5" s="4" t="s">
        <v>17</v>
      </c>
      <c r="BR5" s="4" t="s">
        <v>17</v>
      </c>
      <c r="BV5" s="2" t="s">
        <v>37</v>
      </c>
      <c r="BW5" s="2">
        <f>COUNTIF(B:B,"F")</f>
        <v>39</v>
      </c>
      <c r="BX5" s="2"/>
      <c r="BY5" s="2"/>
    </row>
    <row r="6">
      <c r="A6" s="2">
        <v>223535.0</v>
      </c>
      <c r="B6" s="7" t="s">
        <v>11</v>
      </c>
      <c r="C6" s="2">
        <v>62.0</v>
      </c>
      <c r="D6" s="4">
        <v>6.04</v>
      </c>
      <c r="E6" s="4">
        <f t="array" ref="E6">IFS(D6&gt;10, 1, D6&lt;4, 2, TRUE, 0)</f>
        <v>0</v>
      </c>
      <c r="F6" s="4">
        <v>3.67</v>
      </c>
      <c r="G6" s="4">
        <f t="array" ref="G6">IFS(F6&gt;6.2, 1, F6&lt;3.7, 2, TRUE, 0)</f>
        <v>2</v>
      </c>
      <c r="H6" s="4">
        <v>11.9</v>
      </c>
      <c r="I6" s="4">
        <f t="array" ref="I6">IFS(H6&gt;18, 1, H6&lt;13, 2, TRUE, 0)</f>
        <v>2</v>
      </c>
      <c r="J6" s="4">
        <v>33.2</v>
      </c>
      <c r="K6" s="4">
        <f t="array" ref="K6">IFS(J6&gt;55, 1, J6&lt;34, 2, TRUE, 0)</f>
        <v>2</v>
      </c>
      <c r="L6" s="4">
        <v>90.5</v>
      </c>
      <c r="M6" s="4">
        <v>0.0</v>
      </c>
      <c r="N6" s="4">
        <v>32.4</v>
      </c>
      <c r="O6" s="4">
        <v>1.0</v>
      </c>
      <c r="P6" s="4">
        <v>35.8</v>
      </c>
      <c r="Q6" s="4">
        <v>0.0</v>
      </c>
      <c r="R6" s="4">
        <v>213.0</v>
      </c>
      <c r="S6" s="4">
        <v>0.0</v>
      </c>
      <c r="T6" s="4">
        <v>14.1</v>
      </c>
      <c r="U6" s="4">
        <v>0.0</v>
      </c>
      <c r="V6" s="4">
        <v>55.0</v>
      </c>
      <c r="W6" s="4">
        <v>0.0</v>
      </c>
      <c r="X6" s="4">
        <v>29.6</v>
      </c>
      <c r="Y6" s="4">
        <v>0.0</v>
      </c>
      <c r="Z6" s="4">
        <v>9.8</v>
      </c>
      <c r="AA6" s="4">
        <v>0.0</v>
      </c>
      <c r="AB6" s="4">
        <v>5.1</v>
      </c>
      <c r="AC6" s="4">
        <v>0.0</v>
      </c>
      <c r="AD6" s="4">
        <v>0.5</v>
      </c>
      <c r="AE6" s="4">
        <v>0.0</v>
      </c>
      <c r="AF6" s="4">
        <v>140.0</v>
      </c>
      <c r="AG6" s="4">
        <f t="array" ref="AG6">IFS(AF6&gt;100, 1, AF6&lt;70, 2, TRUE, 0)</f>
        <v>1</v>
      </c>
      <c r="AH6" s="4">
        <v>55.1</v>
      </c>
      <c r="AI6" s="4">
        <f t="array" ref="AI6">IFS(AH6&gt;20, 1, AH6&lt;8, 2, TRUE, 0)</f>
        <v>1</v>
      </c>
      <c r="AJ6" s="4">
        <v>9.8</v>
      </c>
      <c r="AK6" s="4">
        <f t="array" ref="AK6">IFS(AJ6&gt;1.3, 1, AJ6&lt;0.7, 2, TRUE, 0)</f>
        <v>1</v>
      </c>
      <c r="AL6" s="4">
        <v>19.0</v>
      </c>
      <c r="AM6" s="4">
        <v>0.0</v>
      </c>
      <c r="AN6" s="4">
        <v>17.0</v>
      </c>
      <c r="AO6" s="4">
        <f t="array" ref="AO6">IFS(AN6&gt;52, 1, AN6&lt;7, 2, TRUE, 0)</f>
        <v>0</v>
      </c>
      <c r="AP6" s="4" t="s">
        <v>17</v>
      </c>
      <c r="AQ6" s="4"/>
      <c r="AR6" s="4" t="s">
        <v>17</v>
      </c>
      <c r="AS6" s="4"/>
      <c r="AT6" s="4" t="s">
        <v>17</v>
      </c>
      <c r="AU6" s="4"/>
      <c r="AV6" s="4">
        <v>9.8</v>
      </c>
      <c r="AW6" s="4">
        <v>0.0</v>
      </c>
      <c r="AX6" s="4">
        <v>3.5</v>
      </c>
      <c r="AY6" s="4">
        <v>0.0</v>
      </c>
      <c r="AZ6" s="4">
        <v>138.0</v>
      </c>
      <c r="BA6" s="4">
        <f t="array" ref="BA6">IFS(AZ6&gt;146, 1, AZ6&lt;136, 2, TRUE, 0)</f>
        <v>0</v>
      </c>
      <c r="BB6" s="4">
        <v>4.6</v>
      </c>
      <c r="BC6" s="4">
        <f t="array" ref="BC6">IFS(BB6&gt;5.1, 1, BB6&lt;3.5, 2, TRUE, 0)</f>
        <v>0</v>
      </c>
      <c r="BD6" s="4">
        <v>7.5</v>
      </c>
      <c r="BE6" s="4">
        <v>0.0</v>
      </c>
      <c r="BF6" s="4">
        <v>4.4</v>
      </c>
      <c r="BG6" s="4">
        <v>0.0</v>
      </c>
      <c r="BH6" s="4">
        <v>3.1</v>
      </c>
      <c r="BI6" s="4">
        <v>0.0</v>
      </c>
      <c r="BJ6" s="4">
        <v>88.0</v>
      </c>
      <c r="BK6" s="4">
        <v>0.0</v>
      </c>
      <c r="BL6" s="4" t="s">
        <v>17</v>
      </c>
      <c r="BN6" s="4" t="s">
        <v>17</v>
      </c>
      <c r="BP6" s="4" t="s">
        <v>17</v>
      </c>
      <c r="BR6" s="4" t="s">
        <v>17</v>
      </c>
    </row>
    <row r="7">
      <c r="A7" s="2">
        <v>314908.0</v>
      </c>
      <c r="B7" s="7" t="s">
        <v>11</v>
      </c>
      <c r="C7" s="2">
        <v>81.0</v>
      </c>
      <c r="D7" s="4">
        <v>6.37</v>
      </c>
      <c r="E7" s="4">
        <f t="array" ref="E7">IFS(D7&gt;10, 1, D7&lt;4, 2, TRUE, 0)</f>
        <v>0</v>
      </c>
      <c r="F7" s="4">
        <v>3.46</v>
      </c>
      <c r="G7" s="4">
        <f t="array" ref="G7">IFS(F7&gt;6.2, 1, F7&lt;3.7, 2, TRUE, 0)</f>
        <v>2</v>
      </c>
      <c r="H7" s="4">
        <v>11.8</v>
      </c>
      <c r="I7" s="4">
        <f t="array" ref="I7">IFS(H7&gt;18, 1, H7&lt;13, 2, TRUE, 0)</f>
        <v>2</v>
      </c>
      <c r="J7" s="4">
        <v>33.0</v>
      </c>
      <c r="K7" s="4">
        <f t="array" ref="K7">IFS(J7&gt;55, 1, J7&lt;34, 2, TRUE, 0)</f>
        <v>2</v>
      </c>
      <c r="L7" s="4">
        <v>95.4</v>
      </c>
      <c r="M7" s="4">
        <v>0.0</v>
      </c>
      <c r="N7" s="4">
        <v>34.1</v>
      </c>
      <c r="O7" s="4">
        <v>1.0</v>
      </c>
      <c r="P7" s="4">
        <v>35.8</v>
      </c>
      <c r="Q7" s="4">
        <v>0.0</v>
      </c>
      <c r="R7" s="4">
        <v>84.0</v>
      </c>
      <c r="S7" s="4">
        <v>2.0</v>
      </c>
      <c r="T7" s="4">
        <v>13.5</v>
      </c>
      <c r="U7" s="4">
        <v>0.0</v>
      </c>
      <c r="V7" s="4">
        <v>68.0</v>
      </c>
      <c r="W7" s="4">
        <v>0.0</v>
      </c>
      <c r="X7" s="4">
        <v>15.2</v>
      </c>
      <c r="Y7" s="4">
        <v>2.0</v>
      </c>
      <c r="Z7" s="4">
        <v>9.7</v>
      </c>
      <c r="AA7" s="4">
        <v>0.0</v>
      </c>
      <c r="AB7" s="4">
        <v>6.3</v>
      </c>
      <c r="AC7" s="4">
        <v>1.0</v>
      </c>
      <c r="AD7" s="4">
        <v>0.8</v>
      </c>
      <c r="AE7" s="4">
        <v>0.0</v>
      </c>
      <c r="AF7" s="4">
        <v>121.0</v>
      </c>
      <c r="AG7" s="4">
        <f t="array" ref="AG7">IFS(AF7&gt;100, 1, AF7&lt;70, 2, TRUE, 0)</f>
        <v>1</v>
      </c>
      <c r="AH7" s="4">
        <v>55.3</v>
      </c>
      <c r="AI7" s="4">
        <f t="array" ref="AI7">IFS(AH7&gt;20, 1, AH7&lt;8, 2, TRUE, 0)</f>
        <v>1</v>
      </c>
      <c r="AJ7" s="4">
        <v>7.5</v>
      </c>
      <c r="AK7" s="4">
        <f t="array" ref="AK7">IFS(AJ7&gt;1.3, 1, AJ7&lt;0.7, 2, TRUE, 0)</f>
        <v>1</v>
      </c>
      <c r="AL7" s="4">
        <v>28.0</v>
      </c>
      <c r="AM7" s="4">
        <v>0.0</v>
      </c>
      <c r="AN7" s="4">
        <v>23.0</v>
      </c>
      <c r="AO7" s="4">
        <f t="array" ref="AO7">IFS(AN7&gt;52, 1, AN7&lt;7, 2, TRUE, 0)</f>
        <v>0</v>
      </c>
      <c r="AP7" s="4" t="s">
        <v>17</v>
      </c>
      <c r="AQ7" s="4"/>
      <c r="AR7" s="4" t="s">
        <v>17</v>
      </c>
      <c r="AS7" s="4"/>
      <c r="AT7" s="4" t="s">
        <v>17</v>
      </c>
      <c r="AU7" s="4"/>
      <c r="AV7" s="4">
        <v>10.0</v>
      </c>
      <c r="AW7" s="4">
        <v>0.0</v>
      </c>
      <c r="AX7" s="4">
        <v>5.2</v>
      </c>
      <c r="AY7" s="4">
        <v>1.0</v>
      </c>
      <c r="AZ7" s="4">
        <v>134.0</v>
      </c>
      <c r="BA7" s="4">
        <f t="array" ref="BA7">IFS(AZ7&gt;146, 1, AZ7&lt;136, 2, TRUE, 0)</f>
        <v>2</v>
      </c>
      <c r="BB7" s="4">
        <v>4.6</v>
      </c>
      <c r="BC7" s="4">
        <f t="array" ref="BC7">IFS(BB7&gt;5.1, 1, BB7&lt;3.5, 2, TRUE, 0)</f>
        <v>0</v>
      </c>
      <c r="BD7" s="4">
        <v>6.6</v>
      </c>
      <c r="BE7" s="4">
        <v>0.0</v>
      </c>
      <c r="BF7" s="4">
        <v>3.5</v>
      </c>
      <c r="BG7" s="4">
        <v>0.0</v>
      </c>
      <c r="BH7" s="4">
        <v>3.1</v>
      </c>
      <c r="BI7" s="4">
        <v>0.0</v>
      </c>
      <c r="BJ7" s="4">
        <v>127.0</v>
      </c>
      <c r="BK7" s="4">
        <v>0.0</v>
      </c>
      <c r="BL7" s="4" t="s">
        <v>17</v>
      </c>
      <c r="BN7" s="4" t="s">
        <v>17</v>
      </c>
      <c r="BP7" s="4" t="s">
        <v>17</v>
      </c>
      <c r="BR7" s="4" t="s">
        <v>17</v>
      </c>
      <c r="BV7" s="2" t="s">
        <v>20</v>
      </c>
      <c r="BW7" s="2">
        <f>COUNTIF(C:C,"&lt;=19") - COUNTIF(C:C,"&lt;=17")</f>
        <v>0</v>
      </c>
    </row>
    <row r="8">
      <c r="A8" s="2">
        <v>320078.0</v>
      </c>
      <c r="B8" s="7" t="s">
        <v>11</v>
      </c>
      <c r="C8" s="2">
        <v>68.0</v>
      </c>
      <c r="D8" s="4">
        <v>3.9</v>
      </c>
      <c r="E8" s="4">
        <f t="array" ref="E8">IFS(D8&gt;10, 1, D8&lt;4, 2, TRUE, 0)</f>
        <v>2</v>
      </c>
      <c r="F8" s="4">
        <v>3.76</v>
      </c>
      <c r="G8" s="4">
        <f t="array" ref="G8">IFS(F8&gt;6.2, 1, F8&lt;3.7, 2, TRUE, 0)</f>
        <v>0</v>
      </c>
      <c r="H8" s="4">
        <v>11.4</v>
      </c>
      <c r="I8" s="4">
        <f t="array" ref="I8">IFS(H8&gt;18, 1, H8&lt;13, 2, TRUE, 0)</f>
        <v>2</v>
      </c>
      <c r="J8" s="4">
        <v>32.3</v>
      </c>
      <c r="K8" s="4">
        <f t="array" ref="K8">IFS(J8&gt;55, 1, J8&lt;34, 2, TRUE, 0)</f>
        <v>2</v>
      </c>
      <c r="L8" s="4">
        <v>85.9</v>
      </c>
      <c r="M8" s="4">
        <v>0.0</v>
      </c>
      <c r="N8" s="4">
        <v>30.3</v>
      </c>
      <c r="O8" s="4">
        <v>0.0</v>
      </c>
      <c r="P8" s="4">
        <v>35.3</v>
      </c>
      <c r="Q8" s="4">
        <v>0.0</v>
      </c>
      <c r="R8" s="4">
        <v>129.0</v>
      </c>
      <c r="S8" s="4">
        <v>2.0</v>
      </c>
      <c r="T8" s="4">
        <v>13.0</v>
      </c>
      <c r="U8" s="4">
        <v>0.0</v>
      </c>
      <c r="V8" s="4">
        <v>37.0</v>
      </c>
      <c r="W8" s="4">
        <v>2.0</v>
      </c>
      <c r="X8" s="4">
        <v>18.0</v>
      </c>
      <c r="Y8" s="4">
        <v>2.0</v>
      </c>
      <c r="Z8" s="4">
        <v>18.0</v>
      </c>
      <c r="AA8" s="4">
        <v>1.0</v>
      </c>
      <c r="AB8" s="4">
        <v>4.0</v>
      </c>
      <c r="AC8" s="4">
        <v>0.0</v>
      </c>
      <c r="AD8" s="4">
        <v>1.0</v>
      </c>
      <c r="AE8" s="4">
        <v>0.0</v>
      </c>
      <c r="AF8" s="4">
        <v>283.0</v>
      </c>
      <c r="AG8" s="4">
        <f t="array" ref="AG8">IFS(AF8&gt;100, 1, AF8&lt;70, 2, TRUE, 0)</f>
        <v>1</v>
      </c>
      <c r="AH8" s="4">
        <v>49.5</v>
      </c>
      <c r="AI8" s="4">
        <f t="array" ref="AI8">IFS(AH8&gt;20, 1, AH8&lt;8, 2, TRUE, 0)</f>
        <v>1</v>
      </c>
      <c r="AJ8" s="4">
        <v>9.6</v>
      </c>
      <c r="AK8" s="4">
        <f t="array" ref="AK8">IFS(AJ8&gt;1.3, 1, AJ8&lt;0.7, 2, TRUE, 0)</f>
        <v>1</v>
      </c>
      <c r="AL8" s="4">
        <v>7.0</v>
      </c>
      <c r="AM8" s="4">
        <v>2.0</v>
      </c>
      <c r="AN8" s="4">
        <v>9.0</v>
      </c>
      <c r="AO8" s="4">
        <f t="array" ref="AO8">IFS(AN8&gt;52, 1, AN8&lt;7, 2, TRUE, 0)</f>
        <v>0</v>
      </c>
      <c r="AP8" s="4" t="s">
        <v>17</v>
      </c>
      <c r="AQ8" s="4"/>
      <c r="AR8" s="4" t="s">
        <v>17</v>
      </c>
      <c r="AS8" s="4"/>
      <c r="AT8" s="4" t="s">
        <v>17</v>
      </c>
      <c r="AU8" s="4"/>
      <c r="AV8" s="4">
        <v>9.3</v>
      </c>
      <c r="AW8" s="4">
        <v>0.0</v>
      </c>
      <c r="AX8" s="4">
        <v>4.1</v>
      </c>
      <c r="AY8" s="4">
        <v>0.0</v>
      </c>
      <c r="AZ8" s="4">
        <v>133.0</v>
      </c>
      <c r="BA8" s="4">
        <f t="array" ref="BA8">IFS(AZ8&gt;146, 1, AZ8&lt;136, 2, TRUE, 0)</f>
        <v>2</v>
      </c>
      <c r="BB8" s="4">
        <v>4.9</v>
      </c>
      <c r="BC8" s="4">
        <f t="array" ref="BC8">IFS(BB8&gt;5.1, 1, BB8&lt;3.5, 2, TRUE, 0)</f>
        <v>0</v>
      </c>
      <c r="BD8" s="4">
        <v>7.6</v>
      </c>
      <c r="BE8" s="4">
        <v>0.0</v>
      </c>
      <c r="BF8" s="4">
        <v>4.4</v>
      </c>
      <c r="BG8" s="4">
        <v>0.0</v>
      </c>
      <c r="BH8" s="4">
        <v>3.2</v>
      </c>
      <c r="BI8" s="4">
        <v>0.0</v>
      </c>
      <c r="BJ8" s="4">
        <v>79.0</v>
      </c>
      <c r="BK8" s="4">
        <v>0.0</v>
      </c>
      <c r="BL8" s="4" t="s">
        <v>17</v>
      </c>
      <c r="BN8" s="4" t="s">
        <v>17</v>
      </c>
      <c r="BP8" s="4" t="s">
        <v>17</v>
      </c>
      <c r="BR8" s="4" t="s">
        <v>17</v>
      </c>
      <c r="BV8" s="2" t="s">
        <v>22</v>
      </c>
      <c r="BW8" s="2">
        <f>COUNTIF(C:C,"&lt;=29") - COUNTIF(C:C,"&lt;=19")</f>
        <v>2</v>
      </c>
    </row>
    <row r="9">
      <c r="A9" s="2">
        <v>331383.0</v>
      </c>
      <c r="B9" s="7" t="s">
        <v>11</v>
      </c>
      <c r="C9" s="2">
        <v>69.0</v>
      </c>
      <c r="D9" s="4">
        <v>4.71</v>
      </c>
      <c r="E9" s="4">
        <f t="array" ref="E9">IFS(D9&gt;10, 1, D9&lt;4, 2, TRUE, 0)</f>
        <v>0</v>
      </c>
      <c r="F9" s="4">
        <v>2.88</v>
      </c>
      <c r="G9" s="4">
        <f t="array" ref="G9">IFS(F9&gt;6.2, 1, F9&lt;3.7, 2, TRUE, 0)</f>
        <v>2</v>
      </c>
      <c r="H9" s="4">
        <v>8.6</v>
      </c>
      <c r="I9" s="4">
        <f t="array" ref="I9">IFS(H9&gt;18, 1, H9&lt;13, 2, TRUE, 0)</f>
        <v>2</v>
      </c>
      <c r="J9" s="4">
        <v>25.8</v>
      </c>
      <c r="K9" s="4">
        <f t="array" ref="K9">IFS(J9&gt;55, 1, J9&lt;34, 2, TRUE, 0)</f>
        <v>2</v>
      </c>
      <c r="L9" s="4">
        <v>89.6</v>
      </c>
      <c r="M9" s="4">
        <v>0.0</v>
      </c>
      <c r="N9" s="4">
        <v>29.9</v>
      </c>
      <c r="O9" s="4">
        <v>0.0</v>
      </c>
      <c r="P9" s="4">
        <v>33.3</v>
      </c>
      <c r="Q9" s="4">
        <v>0.0</v>
      </c>
      <c r="R9" s="4">
        <v>199.0</v>
      </c>
      <c r="S9" s="4">
        <v>0.0</v>
      </c>
      <c r="T9" s="4">
        <v>15.6</v>
      </c>
      <c r="U9" s="4">
        <v>1.0</v>
      </c>
      <c r="V9" s="4">
        <v>69.2</v>
      </c>
      <c r="W9" s="4">
        <v>0.0</v>
      </c>
      <c r="X9" s="4">
        <v>18.5</v>
      </c>
      <c r="Y9" s="4">
        <v>2.0</v>
      </c>
      <c r="Z9" s="4">
        <v>6.4</v>
      </c>
      <c r="AA9" s="4">
        <v>0.0</v>
      </c>
      <c r="AB9" s="4">
        <v>5.3</v>
      </c>
      <c r="AC9" s="4">
        <v>0.0</v>
      </c>
      <c r="AD9" s="4">
        <v>0.6</v>
      </c>
      <c r="AE9" s="4">
        <v>0.0</v>
      </c>
      <c r="AF9" s="4">
        <v>158.0</v>
      </c>
      <c r="AG9" s="4">
        <f t="array" ref="AG9">IFS(AF9&gt;100, 1, AF9&lt;70, 2, TRUE, 0)</f>
        <v>1</v>
      </c>
      <c r="AH9" s="4">
        <v>50.3</v>
      </c>
      <c r="AI9" s="4">
        <f t="array" ref="AI9">IFS(AH9&gt;20, 1, AH9&lt;8, 2, TRUE, 0)</f>
        <v>1</v>
      </c>
      <c r="AJ9" s="4">
        <v>10.3</v>
      </c>
      <c r="AK9" s="4">
        <f t="array" ref="AK9">IFS(AJ9&gt;1.3, 1, AJ9&lt;0.7, 2, TRUE, 0)</f>
        <v>1</v>
      </c>
      <c r="AL9" s="4">
        <v>9.0</v>
      </c>
      <c r="AM9" s="4">
        <v>2.0</v>
      </c>
      <c r="AN9" s="4">
        <v>6.0</v>
      </c>
      <c r="AO9" s="4">
        <f t="array" ref="AO9">IFS(AN9&gt;52, 1, AN9&lt;7, 2, TRUE, 0)</f>
        <v>2</v>
      </c>
      <c r="AP9" s="4" t="s">
        <v>17</v>
      </c>
      <c r="AQ9" s="4"/>
      <c r="AR9" s="4" t="s">
        <v>17</v>
      </c>
      <c r="AS9" s="4"/>
      <c r="AT9" s="4" t="s">
        <v>17</v>
      </c>
      <c r="AU9" s="4"/>
      <c r="AV9" s="4">
        <v>8.7</v>
      </c>
      <c r="AW9" s="4">
        <v>2.0</v>
      </c>
      <c r="AX9" s="4">
        <v>5.8</v>
      </c>
      <c r="AY9" s="4">
        <v>1.0</v>
      </c>
      <c r="AZ9" s="4">
        <v>135.0</v>
      </c>
      <c r="BA9" s="4">
        <f t="array" ref="BA9">IFS(AZ9&gt;146, 1, AZ9&lt;136, 2, TRUE, 0)</f>
        <v>2</v>
      </c>
      <c r="BB9" s="4">
        <v>4.6</v>
      </c>
      <c r="BC9" s="4">
        <f t="array" ref="BC9">IFS(BB9&gt;5.1, 1, BB9&lt;3.5, 2, TRUE, 0)</f>
        <v>0</v>
      </c>
      <c r="BD9" s="4">
        <v>6.4</v>
      </c>
      <c r="BE9" s="4">
        <v>2.0</v>
      </c>
      <c r="BF9" s="4">
        <v>3.6</v>
      </c>
      <c r="BG9" s="4">
        <v>0.0</v>
      </c>
      <c r="BH9" s="4">
        <v>2.8</v>
      </c>
      <c r="BI9" s="4">
        <v>0.0</v>
      </c>
      <c r="BJ9" s="4">
        <v>103.0</v>
      </c>
      <c r="BK9" s="4">
        <v>0.0</v>
      </c>
      <c r="BL9" s="4" t="s">
        <v>17</v>
      </c>
      <c r="BN9" s="4" t="s">
        <v>17</v>
      </c>
      <c r="BP9" s="4" t="s">
        <v>17</v>
      </c>
      <c r="BR9" s="4" t="s">
        <v>17</v>
      </c>
      <c r="BV9" s="2" t="s">
        <v>23</v>
      </c>
      <c r="BW9" s="2">
        <f>COUNTIF(C:C,"&lt;=39") - COUNTIF(C:C,"&lt;=29")</f>
        <v>4</v>
      </c>
    </row>
    <row r="10">
      <c r="A10" s="4">
        <v>338780.0</v>
      </c>
      <c r="B10" s="9" t="s">
        <v>11</v>
      </c>
      <c r="C10" s="2">
        <v>70.0</v>
      </c>
      <c r="D10" s="4">
        <v>5.76</v>
      </c>
      <c r="E10" s="4">
        <f t="array" ref="E10">IFS(D10&gt;10, 1, D10&lt;4, 2, TRUE, 0)</f>
        <v>0</v>
      </c>
      <c r="F10" s="4">
        <v>3.81</v>
      </c>
      <c r="G10" s="4">
        <f t="array" ref="G10">IFS(F10&gt;6.2, 1, F10&lt;3.7, 2, TRUE, 0)</f>
        <v>0</v>
      </c>
      <c r="H10" s="4">
        <v>11.1</v>
      </c>
      <c r="I10" s="4">
        <f t="array" ref="I10">IFS(H10&gt;18, 1, H10&lt;13, 2, TRUE, 0)</f>
        <v>2</v>
      </c>
      <c r="J10" s="4">
        <v>32.1</v>
      </c>
      <c r="K10" s="4">
        <f t="array" ref="K10">IFS(J10&gt;55, 1, J10&lt;34, 2, TRUE, 0)</f>
        <v>2</v>
      </c>
      <c r="L10" s="4">
        <v>84.3</v>
      </c>
      <c r="M10" s="4">
        <v>0.0</v>
      </c>
      <c r="N10" s="4">
        <v>29.1</v>
      </c>
      <c r="O10" s="4">
        <v>0.0</v>
      </c>
      <c r="P10" s="4">
        <v>34.6</v>
      </c>
      <c r="Q10" s="4">
        <v>0.0</v>
      </c>
      <c r="R10" s="4">
        <v>132.0</v>
      </c>
      <c r="S10" s="4">
        <v>2.0</v>
      </c>
      <c r="T10" s="4">
        <v>13.5</v>
      </c>
      <c r="U10" s="4">
        <v>0.0</v>
      </c>
      <c r="V10" s="4">
        <v>56.7</v>
      </c>
      <c r="W10" s="4">
        <v>0.0</v>
      </c>
      <c r="X10" s="4">
        <v>19.3</v>
      </c>
      <c r="Y10" s="4">
        <v>2.0</v>
      </c>
      <c r="Z10" s="4">
        <v>8.0</v>
      </c>
      <c r="AA10" s="4">
        <v>0.0</v>
      </c>
      <c r="AB10" s="4">
        <v>15.3</v>
      </c>
      <c r="AC10" s="4">
        <v>1.0</v>
      </c>
      <c r="AD10" s="4">
        <v>0.7</v>
      </c>
      <c r="AE10" s="4">
        <v>0.0</v>
      </c>
      <c r="AF10" s="4">
        <v>235.0</v>
      </c>
      <c r="AG10" s="4">
        <f t="array" ref="AG10">IFS(AF10&gt;100, 1, AF10&lt;70, 2, TRUE, 0)</f>
        <v>1</v>
      </c>
      <c r="AH10" s="4">
        <v>59.7</v>
      </c>
      <c r="AI10" s="4">
        <f t="array" ref="AI10">IFS(AH10&gt;20, 1, AH10&lt;8, 2, TRUE, 0)</f>
        <v>1</v>
      </c>
      <c r="AJ10" s="4">
        <v>8.9</v>
      </c>
      <c r="AK10" s="4">
        <f t="array" ref="AK10">IFS(AJ10&gt;1.3, 1, AJ10&lt;0.7, 2, TRUE, 0)</f>
        <v>1</v>
      </c>
      <c r="AL10" s="4">
        <v>10.0</v>
      </c>
      <c r="AM10" s="4">
        <v>2.0</v>
      </c>
      <c r="AN10" s="4">
        <v>12.0</v>
      </c>
      <c r="AO10" s="4">
        <f t="array" ref="AO10">IFS(AN10&gt;52, 1, AN10&lt;7, 2, TRUE, 0)</f>
        <v>0</v>
      </c>
      <c r="AP10" s="4" t="s">
        <v>17</v>
      </c>
      <c r="AQ10" s="4"/>
      <c r="AR10" s="4" t="s">
        <v>17</v>
      </c>
      <c r="AS10" s="4"/>
      <c r="AT10" s="4" t="s">
        <v>17</v>
      </c>
      <c r="AU10" s="4"/>
      <c r="AV10" s="4">
        <v>9.2</v>
      </c>
      <c r="AW10" s="4">
        <v>0.0</v>
      </c>
      <c r="AX10" s="4">
        <v>5.4</v>
      </c>
      <c r="AY10" s="4">
        <v>1.0</v>
      </c>
      <c r="AZ10" s="4">
        <v>139.0</v>
      </c>
      <c r="BA10" s="4">
        <f t="array" ref="BA10">IFS(AZ10&gt;146, 1, AZ10&lt;136, 2, TRUE, 0)</f>
        <v>0</v>
      </c>
      <c r="BB10" s="4">
        <v>4.6</v>
      </c>
      <c r="BC10" s="4">
        <f t="array" ref="BC10">IFS(BB10&gt;5.1, 1, BB10&lt;3.5, 2, TRUE, 0)</f>
        <v>0</v>
      </c>
      <c r="BD10" s="4">
        <v>7.8</v>
      </c>
      <c r="BE10" s="4">
        <v>0.0</v>
      </c>
      <c r="BF10" s="4">
        <v>4.2</v>
      </c>
      <c r="BG10" s="4">
        <v>0.0</v>
      </c>
      <c r="BH10" s="4">
        <v>3.6</v>
      </c>
      <c r="BI10" s="4">
        <v>1.0</v>
      </c>
      <c r="BJ10" s="4">
        <v>70.0</v>
      </c>
      <c r="BK10" s="4">
        <v>0.0</v>
      </c>
      <c r="BL10" s="4" t="s">
        <v>17</v>
      </c>
      <c r="BN10" s="4" t="s">
        <v>17</v>
      </c>
      <c r="BP10" s="4" t="s">
        <v>17</v>
      </c>
      <c r="BR10" s="4" t="s">
        <v>17</v>
      </c>
      <c r="BV10" s="2" t="s">
        <v>24</v>
      </c>
      <c r="BW10" s="2">
        <f>COUNTIF(C:C,"&lt;=49") - COUNTIF(C:C,"&lt;=39")</f>
        <v>14</v>
      </c>
    </row>
    <row r="11">
      <c r="A11" s="2">
        <v>345858.0</v>
      </c>
      <c r="B11" s="7" t="s">
        <v>11</v>
      </c>
      <c r="C11" s="2">
        <v>69.0</v>
      </c>
      <c r="D11" s="4">
        <v>6.62</v>
      </c>
      <c r="E11" s="4">
        <f t="array" ref="E11">IFS(D11&gt;10, 1, D11&lt;4, 2, TRUE, 0)</f>
        <v>0</v>
      </c>
      <c r="F11" s="4">
        <v>3.91</v>
      </c>
      <c r="G11" s="4">
        <f t="array" ref="G11">IFS(F11&gt;6.2, 1, F11&lt;3.7, 2, TRUE, 0)</f>
        <v>0</v>
      </c>
      <c r="H11" s="4">
        <v>10.8</v>
      </c>
      <c r="I11" s="4">
        <f t="array" ref="I11">IFS(H11&gt;18, 1, H11&lt;13, 2, TRUE, 0)</f>
        <v>2</v>
      </c>
      <c r="J11" s="4">
        <v>32.2</v>
      </c>
      <c r="K11" s="4">
        <f t="array" ref="K11">IFS(J11&gt;55, 1, J11&lt;34, 2, TRUE, 0)</f>
        <v>2</v>
      </c>
      <c r="L11" s="4">
        <v>82.4</v>
      </c>
      <c r="M11" s="4">
        <v>0.0</v>
      </c>
      <c r="N11" s="4">
        <v>27.6</v>
      </c>
      <c r="O11" s="4">
        <v>0.0</v>
      </c>
      <c r="P11" s="4">
        <v>33.5</v>
      </c>
      <c r="Q11" s="4">
        <v>0.0</v>
      </c>
      <c r="R11" s="4">
        <v>176.0</v>
      </c>
      <c r="S11" s="4">
        <v>0.0</v>
      </c>
      <c r="T11" s="4">
        <v>16.5</v>
      </c>
      <c r="U11" s="4">
        <v>1.0</v>
      </c>
      <c r="V11" s="4">
        <v>50.8</v>
      </c>
      <c r="W11" s="4">
        <v>0.0</v>
      </c>
      <c r="X11" s="4">
        <v>32.6</v>
      </c>
      <c r="Y11" s="4">
        <v>0.0</v>
      </c>
      <c r="Z11" s="4">
        <v>10.6</v>
      </c>
      <c r="AA11" s="4">
        <v>1.0</v>
      </c>
      <c r="AB11" s="4">
        <v>5.1</v>
      </c>
      <c r="AC11" s="4">
        <v>0.0</v>
      </c>
      <c r="AD11" s="4">
        <v>0.9</v>
      </c>
      <c r="AE11" s="4">
        <v>0.0</v>
      </c>
      <c r="AF11" s="4">
        <v>114.0</v>
      </c>
      <c r="AG11" s="4">
        <f t="array" ref="AG11">IFS(AF11&gt;100, 1, AF11&lt;70, 2, TRUE, 0)</f>
        <v>1</v>
      </c>
      <c r="AH11" s="4">
        <v>76.9</v>
      </c>
      <c r="AI11" s="4">
        <f t="array" ref="AI11">IFS(AH11&gt;20, 1, AH11&lt;8, 2, TRUE, 0)</f>
        <v>1</v>
      </c>
      <c r="AJ11" s="4">
        <v>13.1</v>
      </c>
      <c r="AK11" s="4">
        <f t="array" ref="AK11">IFS(AJ11&gt;1.3, 1, AJ11&lt;0.7, 2, TRUE, 0)</f>
        <v>1</v>
      </c>
      <c r="AL11" s="4">
        <v>11.0</v>
      </c>
      <c r="AM11" s="4">
        <v>2.0</v>
      </c>
      <c r="AN11" s="4">
        <v>10.0</v>
      </c>
      <c r="AO11" s="4">
        <f t="array" ref="AO11">IFS(AN11&gt;52, 1, AN11&lt;7, 2, TRUE, 0)</f>
        <v>0</v>
      </c>
      <c r="AP11" s="4" t="s">
        <v>17</v>
      </c>
      <c r="AQ11" s="4"/>
      <c r="AR11" s="4" t="s">
        <v>17</v>
      </c>
      <c r="AS11" s="4"/>
      <c r="AT11" s="4" t="s">
        <v>17</v>
      </c>
      <c r="AU11" s="4"/>
      <c r="AV11" s="4">
        <v>8.8</v>
      </c>
      <c r="AW11" s="4">
        <v>0.0</v>
      </c>
      <c r="AX11" s="4">
        <v>6.0</v>
      </c>
      <c r="AY11" s="4">
        <v>1.0</v>
      </c>
      <c r="AZ11" s="4">
        <v>139.0</v>
      </c>
      <c r="BA11" s="4">
        <f t="array" ref="BA11">IFS(AZ11&gt;146, 1, AZ11&lt;136, 2, TRUE, 0)</f>
        <v>0</v>
      </c>
      <c r="BB11" s="4">
        <v>4.3</v>
      </c>
      <c r="BC11" s="4">
        <f t="array" ref="BC11">IFS(BB11&gt;5.1, 1, BB11&lt;3.5, 2, TRUE, 0)</f>
        <v>0</v>
      </c>
      <c r="BD11" s="4">
        <v>6.8</v>
      </c>
      <c r="BE11" s="4">
        <v>0.0</v>
      </c>
      <c r="BF11" s="4">
        <v>3.9</v>
      </c>
      <c r="BG11" s="4">
        <v>0.0</v>
      </c>
      <c r="BH11" s="4">
        <v>2.9</v>
      </c>
      <c r="BI11" s="4">
        <v>0.0</v>
      </c>
      <c r="BJ11" s="4">
        <v>67.0</v>
      </c>
      <c r="BK11" s="4">
        <v>0.0</v>
      </c>
      <c r="BL11" s="4" t="s">
        <v>17</v>
      </c>
      <c r="BN11" s="4" t="s">
        <v>17</v>
      </c>
      <c r="BP11" s="4" t="s">
        <v>17</v>
      </c>
      <c r="BR11" s="4" t="s">
        <v>17</v>
      </c>
      <c r="BV11" s="2" t="s">
        <v>25</v>
      </c>
      <c r="BW11" s="2">
        <f>COUNTIF(C:C,"&lt;=59") - COUNTIF(C:C,"&lt;=49")</f>
        <v>25</v>
      </c>
    </row>
    <row r="12">
      <c r="A12" s="1">
        <v>347741.0</v>
      </c>
      <c r="B12" s="7" t="s">
        <v>21</v>
      </c>
      <c r="C12" s="1">
        <v>63.0</v>
      </c>
      <c r="D12" s="4">
        <v>8.06</v>
      </c>
      <c r="E12" s="4">
        <f t="array" ref="E12">IFS(D12&gt;10, 1, D12&lt;4, 2, TRUE, 0)</f>
        <v>0</v>
      </c>
      <c r="F12" s="4">
        <v>3.23</v>
      </c>
      <c r="G12" s="4">
        <f t="array" ref="G12">IFS(F12&gt;6.2, 1, F12&lt;3.7, 2, TRUE, 0)</f>
        <v>2</v>
      </c>
      <c r="H12" s="4">
        <v>9.8</v>
      </c>
      <c r="I12" s="4">
        <f t="array" ref="I12">IFS(H12&gt;18, 1, H12&lt;13, 2, TRUE, 0)</f>
        <v>2</v>
      </c>
      <c r="J12" s="4">
        <v>29.8</v>
      </c>
      <c r="K12" s="4">
        <f t="array" ref="K12">IFS(J12&gt;55, 1, J12&lt;34, 2, TRUE, 0)</f>
        <v>2</v>
      </c>
      <c r="L12" s="4">
        <v>92.3</v>
      </c>
      <c r="M12" s="4">
        <v>0.0</v>
      </c>
      <c r="N12" s="4">
        <v>30.3</v>
      </c>
      <c r="O12" s="4">
        <v>0.0</v>
      </c>
      <c r="P12" s="4">
        <v>32.9</v>
      </c>
      <c r="Q12" s="4">
        <v>0.0</v>
      </c>
      <c r="R12" s="4">
        <v>238.0</v>
      </c>
      <c r="S12" s="4">
        <v>0.0</v>
      </c>
      <c r="T12" s="4">
        <v>13.2</v>
      </c>
      <c r="U12" s="4">
        <v>0.0</v>
      </c>
      <c r="V12" s="4">
        <v>67.1</v>
      </c>
      <c r="W12" s="4">
        <v>0.0</v>
      </c>
      <c r="X12" s="4">
        <v>24.1</v>
      </c>
      <c r="Y12" s="4">
        <v>0.0</v>
      </c>
      <c r="Z12" s="4">
        <v>4.8</v>
      </c>
      <c r="AA12" s="4">
        <v>0.0</v>
      </c>
      <c r="AB12" s="4">
        <v>3.0</v>
      </c>
      <c r="AC12" s="4">
        <v>0.0</v>
      </c>
      <c r="AD12" s="4">
        <v>1.0</v>
      </c>
      <c r="AE12" s="4">
        <v>0.0</v>
      </c>
      <c r="AF12" s="4">
        <v>164.0</v>
      </c>
      <c r="AG12" s="4">
        <f t="array" ref="AG12">IFS(AF12&gt;100, 1, AF12&lt;70, 2, TRUE, 0)</f>
        <v>1</v>
      </c>
      <c r="AH12" s="4">
        <v>88.8</v>
      </c>
      <c r="AI12" s="4">
        <f t="array" ref="AI12">IFS(AH12&gt;20, 1, AH12&lt;8, 2, TRUE, 0)</f>
        <v>1</v>
      </c>
      <c r="AJ12" s="4">
        <v>10.1</v>
      </c>
      <c r="AK12" s="4">
        <f t="array" ref="AK12">IFS(AJ12&gt;1.3, 1, AJ12&lt;0.7, 2, TRUE, 0)</f>
        <v>1</v>
      </c>
      <c r="AL12" s="4">
        <v>35.0</v>
      </c>
      <c r="AM12" s="4">
        <v>0.0</v>
      </c>
      <c r="AN12" s="4">
        <v>20.0</v>
      </c>
      <c r="AO12" s="4">
        <f t="array" ref="AO12">IFS(AN12&gt;52, 1, AN12&lt;7, 2, TRUE, 0)</f>
        <v>0</v>
      </c>
      <c r="AP12" s="4" t="s">
        <v>17</v>
      </c>
      <c r="AQ12" s="4"/>
      <c r="AR12" s="4" t="s">
        <v>17</v>
      </c>
      <c r="AS12" s="4"/>
      <c r="AT12" s="4" t="s">
        <v>17</v>
      </c>
      <c r="AU12" s="4"/>
      <c r="AV12" s="4">
        <v>10.5</v>
      </c>
      <c r="AW12" s="4">
        <v>1.0</v>
      </c>
      <c r="AX12" s="4">
        <v>4.8</v>
      </c>
      <c r="AY12" s="4">
        <v>0.0</v>
      </c>
      <c r="AZ12" s="4">
        <v>138.0</v>
      </c>
      <c r="BA12" s="4">
        <f t="array" ref="BA12">IFS(AZ12&gt;146, 1, AZ12&lt;136, 2, TRUE, 0)</f>
        <v>0</v>
      </c>
      <c r="BB12" s="4">
        <v>4.2</v>
      </c>
      <c r="BC12" s="4">
        <f t="array" ref="BC12">IFS(BB12&gt;5.1, 1, BB12&lt;3.5, 2, TRUE, 0)</f>
        <v>0</v>
      </c>
      <c r="BD12" s="4">
        <v>6.6</v>
      </c>
      <c r="BE12" s="4">
        <v>0.0</v>
      </c>
      <c r="BF12" s="4">
        <v>4.4</v>
      </c>
      <c r="BG12" s="4">
        <v>0.0</v>
      </c>
      <c r="BH12" s="4">
        <v>2.2</v>
      </c>
      <c r="BI12" s="4">
        <v>0.0</v>
      </c>
      <c r="BJ12" s="4">
        <v>26.0</v>
      </c>
      <c r="BK12" s="4">
        <v>2.0</v>
      </c>
      <c r="BL12" s="4" t="s">
        <v>17</v>
      </c>
      <c r="BN12" s="4" t="s">
        <v>17</v>
      </c>
      <c r="BP12" s="4" t="s">
        <v>17</v>
      </c>
      <c r="BR12" s="4" t="s">
        <v>17</v>
      </c>
      <c r="BV12" s="2" t="s">
        <v>27</v>
      </c>
      <c r="BW12" s="2">
        <f>COUNTIF(C:C,"&lt;=69") - COUNTIF(C:C,"&lt;=59")</f>
        <v>40</v>
      </c>
    </row>
    <row r="13">
      <c r="A13" s="1" t="s">
        <v>10</v>
      </c>
      <c r="B13" s="7"/>
      <c r="C13" s="1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L13" s="4" t="s">
        <v>17</v>
      </c>
      <c r="BN13" s="4" t="s">
        <v>17</v>
      </c>
      <c r="BV13" s="2" t="s">
        <v>28</v>
      </c>
      <c r="BW13" s="2">
        <f>COUNTIF(C:C,"&lt;=79") - COUNTIF(C:C,"&lt;=69")</f>
        <v>20</v>
      </c>
    </row>
    <row r="14">
      <c r="A14" s="1">
        <v>6143.0</v>
      </c>
      <c r="B14" s="7" t="s">
        <v>11</v>
      </c>
      <c r="C14" s="1">
        <v>63.0</v>
      </c>
      <c r="D14" s="4">
        <v>7.17</v>
      </c>
      <c r="E14" s="4">
        <f t="array" ref="E14">IFS(D14&gt;10, 1, D14&lt;4, 2, TRUE, 0)</f>
        <v>0</v>
      </c>
      <c r="F14" s="4">
        <v>3.81</v>
      </c>
      <c r="G14" s="4">
        <f t="array" ref="G14">IFS(F14&gt;6.2, 1, F14&lt;3.7, 2, TRUE, 0)</f>
        <v>0</v>
      </c>
      <c r="H14" s="4">
        <v>11.0</v>
      </c>
      <c r="I14" s="4">
        <f t="array" ref="I14">IFS(H14&gt;18, 1, H14&lt;13, 2, TRUE, 0)</f>
        <v>2</v>
      </c>
      <c r="J14" s="4">
        <v>31.6</v>
      </c>
      <c r="K14" s="4">
        <f t="array" ref="K14">IFS(J14&gt;55, 1, J14&lt;34, 2, TRUE, 0)</f>
        <v>2</v>
      </c>
      <c r="L14" s="4">
        <v>82.9</v>
      </c>
      <c r="M14" s="4">
        <v>0.0</v>
      </c>
      <c r="N14" s="4">
        <v>28.9</v>
      </c>
      <c r="O14" s="4">
        <v>0.0</v>
      </c>
      <c r="P14" s="4">
        <v>34.8</v>
      </c>
      <c r="Q14" s="4">
        <v>0.0</v>
      </c>
      <c r="R14" s="4">
        <v>145.0</v>
      </c>
      <c r="S14" s="4">
        <v>0.0</v>
      </c>
      <c r="T14" s="4">
        <v>14.5</v>
      </c>
      <c r="U14" s="4">
        <v>0.0</v>
      </c>
      <c r="V14" s="4">
        <v>57.0</v>
      </c>
      <c r="W14" s="4">
        <v>0.0</v>
      </c>
      <c r="X14" s="4">
        <v>11.9</v>
      </c>
      <c r="Y14" s="4">
        <v>2.0</v>
      </c>
      <c r="Z14" s="4">
        <v>6.3</v>
      </c>
      <c r="AA14" s="4">
        <v>0.0</v>
      </c>
      <c r="AB14" s="4">
        <v>24.4</v>
      </c>
      <c r="AC14" s="4">
        <v>1.0</v>
      </c>
      <c r="AD14" s="4">
        <v>0.4</v>
      </c>
      <c r="AE14" s="4">
        <v>0.0</v>
      </c>
      <c r="AF14" s="4">
        <v>123.0</v>
      </c>
      <c r="AG14" s="4">
        <f t="array" ref="AG14">IFS(AF14&gt;100, 1, AF14&lt;70, 2, TRUE, 0)</f>
        <v>1</v>
      </c>
      <c r="AH14" s="4">
        <v>67.1</v>
      </c>
      <c r="AI14" s="4">
        <f t="array" ref="AI14">IFS(AH14&gt;20, 1, AH14&lt;8, 2, TRUE, 0)</f>
        <v>1</v>
      </c>
      <c r="AJ14" s="4">
        <v>9.0</v>
      </c>
      <c r="AK14" s="4">
        <f t="array" ref="AK14">IFS(AJ14&gt;1.3, 1, AJ14&lt;0.7, 2, TRUE, 0)</f>
        <v>1</v>
      </c>
      <c r="AL14" s="4">
        <v>19.0</v>
      </c>
      <c r="AM14" s="4">
        <v>0.0</v>
      </c>
      <c r="AN14" s="4">
        <v>21.0</v>
      </c>
      <c r="AO14" s="4">
        <f t="array" ref="AO14">IFS(AN14&gt;52, 1, AN14&lt;7, 2, TRUE, 0)</f>
        <v>0</v>
      </c>
      <c r="AP14" s="4">
        <v>5.9</v>
      </c>
      <c r="AQ14" s="4">
        <v>0.0</v>
      </c>
      <c r="AR14" s="4">
        <v>105.0</v>
      </c>
      <c r="AS14" s="4">
        <v>0.0</v>
      </c>
      <c r="AT14" s="4">
        <v>65.0</v>
      </c>
      <c r="AU14" s="4">
        <v>0.0</v>
      </c>
      <c r="AV14" s="4">
        <v>10.5</v>
      </c>
      <c r="AW14" s="4">
        <v>1.0</v>
      </c>
      <c r="AX14" s="4">
        <v>5.3</v>
      </c>
      <c r="AY14" s="4">
        <v>1.0</v>
      </c>
      <c r="AZ14" s="4">
        <v>134.0</v>
      </c>
      <c r="BA14" s="4">
        <f t="array" ref="BA14">IFS(AZ14&gt;146, 1, AZ14&lt;136, 2, TRUE, 0)</f>
        <v>2</v>
      </c>
      <c r="BB14" s="4">
        <v>5.0</v>
      </c>
      <c r="BC14" s="4">
        <f t="array" ref="BC14">IFS(BB14&gt;5.1, 1, BB14&lt;3.5, 2, TRUE, 0)</f>
        <v>0</v>
      </c>
      <c r="BD14" s="4">
        <v>7.1</v>
      </c>
      <c r="BE14" s="4">
        <v>0.0</v>
      </c>
      <c r="BF14" s="4">
        <v>3.9</v>
      </c>
      <c r="BG14" s="4">
        <v>0.0</v>
      </c>
      <c r="BH14" s="4">
        <v>3.2</v>
      </c>
      <c r="BI14" s="4">
        <v>0.0</v>
      </c>
      <c r="BJ14" s="4">
        <v>120.0</v>
      </c>
      <c r="BK14" s="4">
        <v>0.0</v>
      </c>
      <c r="BL14" s="4">
        <v>51.0</v>
      </c>
      <c r="BM14" s="4">
        <v>0.0</v>
      </c>
      <c r="BN14" s="4">
        <v>173.0</v>
      </c>
      <c r="BO14" s="4">
        <v>0.0</v>
      </c>
      <c r="BP14" s="4">
        <v>224.0</v>
      </c>
      <c r="BQ14" s="4">
        <v>2.0</v>
      </c>
      <c r="BR14" s="4">
        <v>215.0</v>
      </c>
      <c r="BS14" s="4">
        <v>0.0</v>
      </c>
      <c r="BV14" s="2" t="s">
        <v>30</v>
      </c>
      <c r="BW14" s="2">
        <f>COUNTIF(C:C,"&lt;=89") - COUNTIF(C:C,"&lt;=79")</f>
        <v>6</v>
      </c>
    </row>
    <row r="15">
      <c r="A15" s="1">
        <v>22678.0</v>
      </c>
      <c r="B15" s="7" t="s">
        <v>11</v>
      </c>
      <c r="C15" s="1">
        <v>77.0</v>
      </c>
      <c r="D15" s="4">
        <v>5.06</v>
      </c>
      <c r="E15" s="4">
        <f t="array" ref="E15">IFS(D15&gt;10, 1, D15&lt;4, 2, TRUE, 0)</f>
        <v>0</v>
      </c>
      <c r="F15" s="4">
        <v>3.1</v>
      </c>
      <c r="G15" s="4">
        <f t="array" ref="G15">IFS(F15&gt;6.2, 1, F15&lt;3.7, 2, TRUE, 0)</f>
        <v>2</v>
      </c>
      <c r="H15" s="4">
        <v>10.2</v>
      </c>
      <c r="I15" s="4">
        <f t="array" ref="I15">IFS(H15&gt;18, 1, H15&lt;13, 2, TRUE, 0)</f>
        <v>2</v>
      </c>
      <c r="J15" s="4">
        <v>28.8</v>
      </c>
      <c r="K15" s="4">
        <f t="array" ref="K15">IFS(J15&gt;55, 1, J15&lt;34, 2, TRUE, 0)</f>
        <v>2</v>
      </c>
      <c r="L15" s="4">
        <v>92.9</v>
      </c>
      <c r="M15" s="4">
        <v>0.0</v>
      </c>
      <c r="N15" s="4">
        <v>32.9</v>
      </c>
      <c r="O15" s="4">
        <v>1.0</v>
      </c>
      <c r="P15" s="4">
        <v>35.4</v>
      </c>
      <c r="Q15" s="4">
        <v>0.0</v>
      </c>
      <c r="R15" s="4">
        <v>163.0</v>
      </c>
      <c r="S15" s="4">
        <v>0.0</v>
      </c>
      <c r="T15" s="4">
        <v>13.9</v>
      </c>
      <c r="U15" s="4">
        <v>0.0</v>
      </c>
      <c r="V15" s="4">
        <v>69.1</v>
      </c>
      <c r="W15" s="4">
        <v>0.0</v>
      </c>
      <c r="X15" s="4">
        <v>19.8</v>
      </c>
      <c r="Y15" s="4">
        <v>2.0</v>
      </c>
      <c r="Z15" s="4">
        <v>8.3</v>
      </c>
      <c r="AA15" s="4">
        <v>0.0</v>
      </c>
      <c r="AB15" s="4">
        <v>2.4</v>
      </c>
      <c r="AC15" s="4">
        <v>0.0</v>
      </c>
      <c r="AD15" s="4">
        <v>0.4</v>
      </c>
      <c r="AE15" s="4">
        <v>0.0</v>
      </c>
      <c r="AF15" s="4">
        <v>112.0</v>
      </c>
      <c r="AG15" s="4">
        <f t="array" ref="AG15">IFS(AF15&gt;100, 1, AF15&lt;70, 2, TRUE, 0)</f>
        <v>1</v>
      </c>
      <c r="AH15" s="4">
        <v>67.9</v>
      </c>
      <c r="AI15" s="4">
        <f t="array" ref="AI15">IFS(AH15&gt;20, 1, AH15&lt;8, 2, TRUE, 0)</f>
        <v>1</v>
      </c>
      <c r="AJ15" s="4">
        <v>9.5</v>
      </c>
      <c r="AK15" s="4">
        <f t="array" ref="AK15">IFS(AJ15&gt;1.3, 1, AJ15&lt;0.7, 2, TRUE, 0)</f>
        <v>1</v>
      </c>
      <c r="AL15" s="4">
        <v>25.0</v>
      </c>
      <c r="AM15" s="4">
        <v>0.0</v>
      </c>
      <c r="AN15" s="4">
        <v>19.0</v>
      </c>
      <c r="AO15" s="4">
        <f t="array" ref="AO15">IFS(AN15&gt;52, 1, AN15&lt;7, 2, TRUE, 0)</f>
        <v>0</v>
      </c>
      <c r="AP15" s="4">
        <v>6.8</v>
      </c>
      <c r="AQ15" s="4">
        <v>0.0</v>
      </c>
      <c r="AR15" s="4">
        <v>120.0</v>
      </c>
      <c r="AS15" s="4">
        <v>0.0</v>
      </c>
      <c r="AT15" s="4">
        <v>69.0</v>
      </c>
      <c r="AU15" s="4">
        <v>0.0</v>
      </c>
      <c r="AV15" s="4">
        <v>8.7</v>
      </c>
      <c r="AW15" s="4">
        <v>2.0</v>
      </c>
      <c r="AX15" s="4">
        <v>5.1</v>
      </c>
      <c r="AY15" s="4">
        <v>0.0</v>
      </c>
      <c r="AZ15" s="4">
        <v>133.0</v>
      </c>
      <c r="BA15" s="4">
        <f t="array" ref="BA15">IFS(AZ15&gt;146, 1, AZ15&lt;136, 2, TRUE, 0)</f>
        <v>2</v>
      </c>
      <c r="BB15" s="4">
        <v>4.9</v>
      </c>
      <c r="BC15" s="4">
        <f t="array" ref="BC15">IFS(BB15&gt;5.1, 1, BB15&lt;3.5, 2, TRUE, 0)</f>
        <v>0</v>
      </c>
      <c r="BD15" s="4">
        <v>6.5</v>
      </c>
      <c r="BE15" s="4">
        <v>2.0</v>
      </c>
      <c r="BF15" s="4">
        <v>4.0</v>
      </c>
      <c r="BG15" s="4">
        <v>0.0</v>
      </c>
      <c r="BH15" s="4">
        <v>2.5</v>
      </c>
      <c r="BI15" s="4">
        <v>0.0</v>
      </c>
      <c r="BJ15" s="4">
        <v>29.0</v>
      </c>
      <c r="BK15" s="4">
        <v>2.0</v>
      </c>
      <c r="BL15" s="4">
        <v>51.0</v>
      </c>
      <c r="BM15" s="4">
        <v>0.0</v>
      </c>
      <c r="BN15" s="4">
        <v>231.0</v>
      </c>
      <c r="BO15" s="4">
        <v>0.0</v>
      </c>
      <c r="BP15" s="4">
        <v>282.0</v>
      </c>
      <c r="BQ15" s="4">
        <v>0.0</v>
      </c>
      <c r="BR15" s="4">
        <v>443.0</v>
      </c>
      <c r="BS15" s="4">
        <v>1.0</v>
      </c>
      <c r="BV15" s="2" t="s">
        <v>31</v>
      </c>
      <c r="BW15" s="2">
        <f>COUNTIF(C:C,"&lt;=99") - COUNTIF(C:C,"&lt;=89")</f>
        <v>1</v>
      </c>
    </row>
    <row r="16">
      <c r="A16" s="1">
        <v>78226.0</v>
      </c>
      <c r="B16" s="7" t="s">
        <v>11</v>
      </c>
      <c r="C16" s="1">
        <v>47.0</v>
      </c>
      <c r="D16" s="4">
        <v>3.65</v>
      </c>
      <c r="E16" s="4">
        <f t="array" ref="E16">IFS(D16&gt;10, 1, D16&lt;4, 2, TRUE, 0)</f>
        <v>2</v>
      </c>
      <c r="F16" s="4">
        <v>4.22</v>
      </c>
      <c r="G16" s="4">
        <f t="array" ref="G16">IFS(F16&gt;6.2, 1, F16&lt;3.7, 2, TRUE, 0)</f>
        <v>0</v>
      </c>
      <c r="H16" s="4">
        <v>13.3</v>
      </c>
      <c r="I16" s="4">
        <f t="array" ref="I16">IFS(H16&gt;18, 1, H16&lt;13, 2, TRUE, 0)</f>
        <v>0</v>
      </c>
      <c r="J16" s="4">
        <v>39.9</v>
      </c>
      <c r="K16" s="4">
        <f t="array" ref="K16">IFS(J16&gt;55, 1, J16&lt;34, 2, TRUE, 0)</f>
        <v>0</v>
      </c>
      <c r="L16" s="4">
        <v>94.5</v>
      </c>
      <c r="M16" s="4">
        <v>0.0</v>
      </c>
      <c r="N16" s="4">
        <v>31.5</v>
      </c>
      <c r="O16" s="4">
        <v>0.0</v>
      </c>
      <c r="P16" s="4">
        <v>33.3</v>
      </c>
      <c r="Q16" s="4">
        <v>0.0</v>
      </c>
      <c r="R16" s="4">
        <v>180.0</v>
      </c>
      <c r="S16" s="4">
        <v>0.0</v>
      </c>
      <c r="T16" s="4">
        <v>13.0</v>
      </c>
      <c r="U16" s="4">
        <v>0.0</v>
      </c>
      <c r="V16" s="4">
        <v>71.0</v>
      </c>
      <c r="W16" s="4">
        <v>0.0</v>
      </c>
      <c r="X16" s="4">
        <v>23.3</v>
      </c>
      <c r="Y16" s="4">
        <v>0.0</v>
      </c>
      <c r="Z16" s="4">
        <v>4.4</v>
      </c>
      <c r="AA16" s="4">
        <v>0.0</v>
      </c>
      <c r="AB16" s="4">
        <v>0.8</v>
      </c>
      <c r="AC16" s="4">
        <v>0.0</v>
      </c>
      <c r="AD16" s="4">
        <v>0.5</v>
      </c>
      <c r="AE16" s="4">
        <v>0.0</v>
      </c>
      <c r="AF16" s="4">
        <v>137.0</v>
      </c>
      <c r="AG16" s="4">
        <f t="array" ref="AG16">IFS(AF16&gt;100, 1, AF16&lt;70, 2, TRUE, 0)</f>
        <v>1</v>
      </c>
      <c r="AH16" s="4">
        <v>52.9</v>
      </c>
      <c r="AI16" s="4">
        <f t="array" ref="AI16">IFS(AH16&gt;20, 1, AH16&lt;8, 2, TRUE, 0)</f>
        <v>1</v>
      </c>
      <c r="AJ16" s="4">
        <v>10.6</v>
      </c>
      <c r="AK16" s="4">
        <f t="array" ref="AK16">IFS(AJ16&gt;1.3, 1, AJ16&lt;0.7, 2, TRUE, 0)</f>
        <v>1</v>
      </c>
      <c r="AL16" s="4">
        <v>19.0</v>
      </c>
      <c r="AM16" s="4">
        <v>0.0</v>
      </c>
      <c r="AN16" s="4">
        <v>11.0</v>
      </c>
      <c r="AO16" s="4">
        <f t="array" ref="AO16">IFS(AN16&gt;52, 1, AN16&lt;7, 2, TRUE, 0)</f>
        <v>0</v>
      </c>
      <c r="AP16" s="4">
        <v>8.3</v>
      </c>
      <c r="AQ16" s="4">
        <v>1.0</v>
      </c>
      <c r="AR16" s="4">
        <v>167.0</v>
      </c>
      <c r="AS16" s="4">
        <v>0.0</v>
      </c>
      <c r="AT16" s="4">
        <v>121.0</v>
      </c>
      <c r="AU16" s="4">
        <v>0.0</v>
      </c>
      <c r="AV16" s="4">
        <v>9.1</v>
      </c>
      <c r="AW16" s="4">
        <v>0.0</v>
      </c>
      <c r="AX16" s="4">
        <v>5.2</v>
      </c>
      <c r="AY16" s="4">
        <v>1.0</v>
      </c>
      <c r="AZ16" s="4">
        <v>138.0</v>
      </c>
      <c r="BA16" s="4">
        <f t="array" ref="BA16">IFS(AZ16&gt;146, 1, AZ16&lt;136, 2, TRUE, 0)</f>
        <v>0</v>
      </c>
      <c r="BB16" s="4">
        <v>4.5</v>
      </c>
      <c r="BC16" s="4">
        <f t="array" ref="BC16">IFS(BB16&gt;5.1, 1, BB16&lt;3.5, 2, TRUE, 0)</f>
        <v>0</v>
      </c>
      <c r="BD16" s="4">
        <v>7.3</v>
      </c>
      <c r="BE16" s="4">
        <v>0.0</v>
      </c>
      <c r="BF16" s="4">
        <v>4.3</v>
      </c>
      <c r="BG16" s="4">
        <v>0.0</v>
      </c>
      <c r="BH16" s="4">
        <v>3.0</v>
      </c>
      <c r="BI16" s="4">
        <v>0.0</v>
      </c>
      <c r="BJ16" s="4">
        <v>56.0</v>
      </c>
      <c r="BK16" s="4">
        <v>0.0</v>
      </c>
      <c r="BL16" s="4">
        <v>80.0</v>
      </c>
      <c r="BM16" s="4">
        <v>0.0</v>
      </c>
      <c r="BN16" s="4">
        <v>154.0</v>
      </c>
      <c r="BO16" s="4">
        <v>0.0</v>
      </c>
      <c r="BP16" s="4">
        <v>234.0</v>
      </c>
      <c r="BQ16" s="4">
        <v>2.0</v>
      </c>
      <c r="BR16" s="4">
        <v>272.0</v>
      </c>
      <c r="BS16" s="4">
        <v>0.0</v>
      </c>
    </row>
    <row r="17">
      <c r="A17" s="1">
        <v>314908.0</v>
      </c>
      <c r="B17" s="7" t="s">
        <v>11</v>
      </c>
      <c r="C17" s="1">
        <v>81.0</v>
      </c>
      <c r="D17" s="4">
        <v>6.16</v>
      </c>
      <c r="E17" s="4">
        <f t="array" ref="E17">IFS(D17&gt;10, 1, D17&lt;4, 2, TRUE, 0)</f>
        <v>0</v>
      </c>
      <c r="F17" s="4">
        <v>3.14</v>
      </c>
      <c r="G17" s="4">
        <f t="array" ref="G17">IFS(F17&gt;6.2, 1, F17&lt;3.7, 2, TRUE, 0)</f>
        <v>2</v>
      </c>
      <c r="H17" s="4">
        <v>10.4</v>
      </c>
      <c r="I17" s="4">
        <f t="array" ref="I17">IFS(H17&gt;18, 1, H17&lt;13, 2, TRUE, 0)</f>
        <v>2</v>
      </c>
      <c r="J17" s="4">
        <v>29.2</v>
      </c>
      <c r="K17" s="4">
        <f t="array" ref="K17">IFS(J17&gt;55, 1, J17&lt;34, 2, TRUE, 0)</f>
        <v>2</v>
      </c>
      <c r="L17" s="4">
        <v>93.0</v>
      </c>
      <c r="M17" s="4">
        <v>0.0</v>
      </c>
      <c r="N17" s="4">
        <v>33.1</v>
      </c>
      <c r="O17" s="4">
        <v>1.0</v>
      </c>
      <c r="P17" s="4">
        <v>35.6</v>
      </c>
      <c r="Q17" s="4">
        <v>0.0</v>
      </c>
      <c r="R17" s="4">
        <v>87.0</v>
      </c>
      <c r="S17" s="4">
        <v>2.0</v>
      </c>
      <c r="T17" s="4">
        <v>13.3</v>
      </c>
      <c r="U17" s="4">
        <v>0.0</v>
      </c>
      <c r="V17" s="4">
        <v>66.3</v>
      </c>
      <c r="W17" s="4">
        <v>0.0</v>
      </c>
      <c r="X17" s="4">
        <v>15.1</v>
      </c>
      <c r="Y17" s="4">
        <v>2.0</v>
      </c>
      <c r="Z17" s="4">
        <v>13.5</v>
      </c>
      <c r="AA17" s="4">
        <v>1.0</v>
      </c>
      <c r="AB17" s="4">
        <v>4.5</v>
      </c>
      <c r="AC17" s="4">
        <v>0.0</v>
      </c>
      <c r="AD17" s="4">
        <v>0.6</v>
      </c>
      <c r="AE17" s="4">
        <v>0.0</v>
      </c>
      <c r="AF17" s="4">
        <v>107.0</v>
      </c>
      <c r="AG17" s="4">
        <f t="array" ref="AG17">IFS(AF17&gt;100, 1, AF17&lt;70, 2, TRUE, 0)</f>
        <v>1</v>
      </c>
      <c r="AH17" s="4">
        <v>56.4</v>
      </c>
      <c r="AI17" s="4">
        <f t="array" ref="AI17">IFS(AH17&gt;20, 1, AH17&lt;8, 2, TRUE, 0)</f>
        <v>1</v>
      </c>
      <c r="AJ17" s="4">
        <v>6.5</v>
      </c>
      <c r="AK17" s="4">
        <f t="array" ref="AK17">IFS(AJ17&gt;1.3, 1, AJ17&lt;0.7, 2, TRUE, 0)</f>
        <v>1</v>
      </c>
      <c r="AL17" s="4">
        <v>33.0</v>
      </c>
      <c r="AM17" s="4">
        <v>0.0</v>
      </c>
      <c r="AN17" s="4">
        <v>36.0</v>
      </c>
      <c r="AO17" s="4">
        <f t="array" ref="AO17">IFS(AN17&gt;52, 1, AN17&lt;7, 2, TRUE, 0)</f>
        <v>0</v>
      </c>
      <c r="AP17" s="4">
        <v>4.6</v>
      </c>
      <c r="AQ17" s="4">
        <v>0.0</v>
      </c>
      <c r="AR17" s="4">
        <v>109.0</v>
      </c>
      <c r="AS17" s="4">
        <v>0.0</v>
      </c>
      <c r="AT17" s="4">
        <v>52.0</v>
      </c>
      <c r="AU17" s="4">
        <v>0.0</v>
      </c>
      <c r="AV17" s="4">
        <v>9.0</v>
      </c>
      <c r="AW17" s="4">
        <v>0.0</v>
      </c>
      <c r="AX17" s="4">
        <v>6.8</v>
      </c>
      <c r="AY17" s="4">
        <v>1.0</v>
      </c>
      <c r="AZ17" s="4">
        <v>133.0</v>
      </c>
      <c r="BA17" s="4">
        <f t="array" ref="BA17">IFS(AZ17&gt;146, 1, AZ17&lt;136, 2, TRUE, 0)</f>
        <v>2</v>
      </c>
      <c r="BB17" s="4">
        <v>5.2</v>
      </c>
      <c r="BC17" s="4">
        <f t="array" ref="BC17">IFS(BB17&gt;5.1, 1, BB17&lt;3.5, 2, TRUE, 0)</f>
        <v>1</v>
      </c>
      <c r="BD17" s="4">
        <v>6.7</v>
      </c>
      <c r="BE17" s="4">
        <v>0.0</v>
      </c>
      <c r="BF17" s="4">
        <v>3.3</v>
      </c>
      <c r="BG17" s="4">
        <v>2.0</v>
      </c>
      <c r="BH17" s="4">
        <v>3.4</v>
      </c>
      <c r="BI17" s="4">
        <v>0.0</v>
      </c>
      <c r="BJ17" s="4">
        <v>153.0</v>
      </c>
      <c r="BK17" s="4">
        <v>1.0</v>
      </c>
      <c r="BL17" s="4">
        <v>39.0</v>
      </c>
      <c r="BM17" s="4">
        <v>0.0</v>
      </c>
      <c r="BN17" s="4">
        <v>129.0</v>
      </c>
      <c r="BO17" s="4">
        <v>2.0</v>
      </c>
      <c r="BP17" s="4">
        <v>168.0</v>
      </c>
      <c r="BQ17" s="4">
        <v>2.0</v>
      </c>
      <c r="BR17" s="4">
        <v>276.0</v>
      </c>
      <c r="BS17" s="4">
        <v>0.0</v>
      </c>
    </row>
    <row r="18">
      <c r="A18" s="1">
        <v>320078.0</v>
      </c>
      <c r="B18" s="7" t="s">
        <v>11</v>
      </c>
      <c r="C18" s="1">
        <v>68.0</v>
      </c>
      <c r="D18" s="4">
        <v>4.83</v>
      </c>
      <c r="E18" s="4">
        <f t="array" ref="E18">IFS(D18&gt;10, 1, D18&lt;4, 2, TRUE, 0)</f>
        <v>0</v>
      </c>
      <c r="F18" s="4">
        <v>3.57</v>
      </c>
      <c r="G18" s="4">
        <f t="array" ref="G18">IFS(F18&gt;6.2, 1, F18&lt;3.7, 2, TRUE, 0)</f>
        <v>2</v>
      </c>
      <c r="H18" s="4">
        <v>10.7</v>
      </c>
      <c r="I18" s="4">
        <f t="array" ref="I18">IFS(H18&gt;18, 1, H18&lt;13, 2, TRUE, 0)</f>
        <v>2</v>
      </c>
      <c r="J18" s="4">
        <v>30.3</v>
      </c>
      <c r="K18" s="4">
        <f t="array" ref="K18">IFS(J18&gt;55, 1, J18&lt;34, 2, TRUE, 0)</f>
        <v>2</v>
      </c>
      <c r="L18" s="4">
        <v>84.9</v>
      </c>
      <c r="M18" s="4">
        <v>0.0</v>
      </c>
      <c r="N18" s="4">
        <v>30.0</v>
      </c>
      <c r="O18" s="4">
        <v>0.0</v>
      </c>
      <c r="P18" s="4">
        <v>35.3</v>
      </c>
      <c r="Q18" s="4">
        <v>0.0</v>
      </c>
      <c r="R18" s="4">
        <v>137.0</v>
      </c>
      <c r="S18" s="4">
        <v>2.0</v>
      </c>
      <c r="T18" s="4">
        <v>13.1</v>
      </c>
      <c r="U18" s="4">
        <v>0.0</v>
      </c>
      <c r="V18" s="4">
        <v>47.9</v>
      </c>
      <c r="W18" s="4">
        <v>0.0</v>
      </c>
      <c r="X18" s="4">
        <v>33.1</v>
      </c>
      <c r="Y18" s="4">
        <v>0.0</v>
      </c>
      <c r="Z18" s="4">
        <v>12.2</v>
      </c>
      <c r="AA18" s="4">
        <v>1.0</v>
      </c>
      <c r="AB18" s="4">
        <v>6.4</v>
      </c>
      <c r="AC18" s="4">
        <v>1.0</v>
      </c>
      <c r="AD18" s="4">
        <v>0.4</v>
      </c>
      <c r="AE18" s="4">
        <v>0.0</v>
      </c>
      <c r="AF18" s="4">
        <v>195.0</v>
      </c>
      <c r="AG18" s="4">
        <f t="array" ref="AG18">IFS(AF18&gt;100, 1, AF18&lt;70, 2, TRUE, 0)</f>
        <v>1</v>
      </c>
      <c r="AH18" s="4">
        <v>37.7</v>
      </c>
      <c r="AI18" s="4">
        <f t="array" ref="AI18">IFS(AH18&gt;20, 1, AH18&lt;8, 2, TRUE, 0)</f>
        <v>1</v>
      </c>
      <c r="AJ18" s="4">
        <v>8.4</v>
      </c>
      <c r="AK18" s="4">
        <f t="array" ref="AK18">IFS(AJ18&gt;1.3, 1, AJ18&lt;0.7, 2, TRUE, 0)</f>
        <v>1</v>
      </c>
      <c r="AL18" s="4">
        <v>7.0</v>
      </c>
      <c r="AM18" s="4">
        <v>2.0</v>
      </c>
      <c r="AN18" s="4">
        <v>9.0</v>
      </c>
      <c r="AO18" s="4">
        <f t="array" ref="AO18">IFS(AN18&gt;52, 1, AN18&lt;7, 2, TRUE, 0)</f>
        <v>0</v>
      </c>
      <c r="AP18" s="4">
        <v>5.4</v>
      </c>
      <c r="AQ18" s="4">
        <v>0.0</v>
      </c>
      <c r="AR18" s="4">
        <v>140.0</v>
      </c>
      <c r="AS18" s="4">
        <v>0.0</v>
      </c>
      <c r="AT18" s="4">
        <v>138.0</v>
      </c>
      <c r="AU18" s="4">
        <v>0.0</v>
      </c>
      <c r="AV18" s="4">
        <v>8.2</v>
      </c>
      <c r="AW18" s="4">
        <v>2.0</v>
      </c>
      <c r="AX18" s="4">
        <v>4.3</v>
      </c>
      <c r="AY18" s="4">
        <v>0.0</v>
      </c>
      <c r="AZ18" s="4">
        <v>128.0</v>
      </c>
      <c r="BA18" s="4">
        <f t="array" ref="BA18">IFS(AZ18&gt;146, 1, AZ18&lt;136, 2, TRUE, 0)</f>
        <v>2</v>
      </c>
      <c r="BB18" s="4">
        <v>4.8</v>
      </c>
      <c r="BC18" s="4">
        <f t="array" ref="BC18">IFS(BB18&gt;5.1, 1, BB18&lt;3.5, 2, TRUE, 0)</f>
        <v>0</v>
      </c>
      <c r="BD18" s="4">
        <v>7.3</v>
      </c>
      <c r="BE18" s="4">
        <v>0.0</v>
      </c>
      <c r="BF18" s="4">
        <v>4.2</v>
      </c>
      <c r="BG18" s="4">
        <v>0.0</v>
      </c>
      <c r="BH18" s="4">
        <v>3.1</v>
      </c>
      <c r="BI18" s="4">
        <v>0.0</v>
      </c>
      <c r="BJ18" s="4">
        <v>70.0</v>
      </c>
      <c r="BK18" s="4">
        <v>0.0</v>
      </c>
      <c r="BL18" s="4">
        <v>52.0</v>
      </c>
      <c r="BM18" s="4">
        <v>0.0</v>
      </c>
      <c r="BN18" s="4">
        <v>141.0</v>
      </c>
      <c r="BO18" s="4">
        <v>0.0</v>
      </c>
      <c r="BP18" s="4">
        <v>193.0</v>
      </c>
      <c r="BQ18" s="4">
        <v>2.0</v>
      </c>
      <c r="BR18" s="4">
        <v>405.0</v>
      </c>
      <c r="BS18" s="4">
        <v>1.0</v>
      </c>
      <c r="BV18" s="6" t="s">
        <v>127</v>
      </c>
      <c r="BW18" s="4">
        <f>COUNTIF(E:E,"1")</f>
        <v>12</v>
      </c>
    </row>
    <row r="19">
      <c r="A19" s="1">
        <v>323098.0</v>
      </c>
      <c r="B19" s="7" t="s">
        <v>21</v>
      </c>
      <c r="C19" s="1">
        <v>49.0</v>
      </c>
      <c r="D19" s="4">
        <v>9.85</v>
      </c>
      <c r="E19" s="4">
        <f t="array" ref="E19">IFS(D19&gt;10, 1, D19&lt;4, 2, TRUE, 0)</f>
        <v>0</v>
      </c>
      <c r="F19" s="4">
        <v>3.71</v>
      </c>
      <c r="G19" s="4">
        <f t="array" ref="G19">IFS(F19&gt;6.2, 1, F19&lt;3.7, 2, TRUE, 0)</f>
        <v>0</v>
      </c>
      <c r="H19" s="4">
        <v>10.3</v>
      </c>
      <c r="I19" s="4">
        <f t="array" ref="I19">IFS(H19&gt;18, 1, H19&lt;13, 2, TRUE, 0)</f>
        <v>2</v>
      </c>
      <c r="J19" s="4">
        <v>31.4</v>
      </c>
      <c r="K19" s="4">
        <f t="array" ref="K19">IFS(J19&gt;55, 1, J19&lt;34, 2, TRUE, 0)</f>
        <v>2</v>
      </c>
      <c r="L19" s="4">
        <v>84.6</v>
      </c>
      <c r="M19" s="4">
        <v>0.0</v>
      </c>
      <c r="N19" s="4">
        <v>27.8</v>
      </c>
      <c r="O19" s="4">
        <v>0.0</v>
      </c>
      <c r="P19" s="4">
        <v>32.8</v>
      </c>
      <c r="Q19" s="4">
        <v>0.0</v>
      </c>
      <c r="R19" s="4">
        <v>503.0</v>
      </c>
      <c r="S19" s="4">
        <v>1.0</v>
      </c>
      <c r="T19" s="4">
        <v>13.5</v>
      </c>
      <c r="U19" s="4">
        <v>0.0</v>
      </c>
      <c r="V19" s="4">
        <v>75.5</v>
      </c>
      <c r="W19" s="4">
        <v>0.0</v>
      </c>
      <c r="X19" s="4">
        <v>13.1</v>
      </c>
      <c r="Y19" s="4">
        <v>2.0</v>
      </c>
      <c r="Z19" s="4">
        <v>7.1</v>
      </c>
      <c r="AA19" s="4">
        <v>0.0</v>
      </c>
      <c r="AB19" s="4">
        <v>4.0</v>
      </c>
      <c r="AC19" s="4">
        <v>0.0</v>
      </c>
      <c r="AD19" s="4">
        <v>0.3</v>
      </c>
      <c r="AE19" s="4">
        <v>0.0</v>
      </c>
      <c r="AF19" s="4">
        <v>93.0</v>
      </c>
      <c r="AG19" s="4">
        <f t="array" ref="AG19">IFS(AF19&gt;100, 1, AF19&lt;70, 2, TRUE, 0)</f>
        <v>0</v>
      </c>
      <c r="AH19" s="4">
        <v>64.8</v>
      </c>
      <c r="AI19" s="4">
        <f t="array" ref="AI19">IFS(AH19&gt;20, 1, AH19&lt;8, 2, TRUE, 0)</f>
        <v>1</v>
      </c>
      <c r="AJ19" s="4">
        <v>9.8</v>
      </c>
      <c r="AK19" s="4">
        <f t="array" ref="AK19">IFS(AJ19&gt;1.3, 1, AJ19&lt;0.7, 2, TRUE, 0)</f>
        <v>1</v>
      </c>
      <c r="AL19" s="4">
        <v>14.0</v>
      </c>
      <c r="AM19" s="4">
        <v>0.0</v>
      </c>
      <c r="AN19" s="4">
        <v>12.0</v>
      </c>
      <c r="AO19" s="4">
        <f t="array" ref="AO19">IFS(AN19&gt;52, 1, AN19&lt;7, 2, TRUE, 0)</f>
        <v>0</v>
      </c>
      <c r="AP19" s="4">
        <v>7.6</v>
      </c>
      <c r="AQ19" s="4">
        <v>0.0</v>
      </c>
      <c r="AR19" s="4">
        <v>158.0</v>
      </c>
      <c r="AS19" s="4">
        <v>0.0</v>
      </c>
      <c r="AT19" s="4">
        <v>92.0</v>
      </c>
      <c r="AU19" s="4">
        <v>0.0</v>
      </c>
      <c r="AV19" s="4">
        <v>9.7</v>
      </c>
      <c r="AW19" s="4">
        <v>0.0</v>
      </c>
      <c r="AX19" s="4">
        <v>4.3</v>
      </c>
      <c r="AY19" s="4">
        <v>0.0</v>
      </c>
      <c r="AZ19" s="4">
        <v>134.0</v>
      </c>
      <c r="BA19" s="4">
        <f t="array" ref="BA19">IFS(AZ19&gt;146, 1, AZ19&lt;136, 2, TRUE, 0)</f>
        <v>2</v>
      </c>
      <c r="BB19" s="4">
        <v>5.1</v>
      </c>
      <c r="BC19" s="4">
        <f t="array" ref="BC19">IFS(BB19&gt;5.1, 1, BB19&lt;3.5, 2, TRUE, 0)</f>
        <v>0</v>
      </c>
      <c r="BD19" s="4">
        <v>7.2</v>
      </c>
      <c r="BE19" s="4">
        <v>0.0</v>
      </c>
      <c r="BF19" s="4">
        <v>3.8</v>
      </c>
      <c r="BG19" s="4">
        <v>0.0</v>
      </c>
      <c r="BH19" s="4">
        <v>3.4</v>
      </c>
      <c r="BI19" s="4">
        <v>0.0</v>
      </c>
      <c r="BJ19" s="4">
        <v>155.0</v>
      </c>
      <c r="BK19" s="4">
        <v>1.0</v>
      </c>
      <c r="BL19" s="4">
        <v>25.0</v>
      </c>
      <c r="BM19" s="4">
        <v>2.0</v>
      </c>
      <c r="BN19" s="4">
        <v>186.0</v>
      </c>
      <c r="BO19" s="4">
        <v>0.0</v>
      </c>
      <c r="BP19" s="4">
        <v>211.0</v>
      </c>
      <c r="BQ19" s="4">
        <v>2.0</v>
      </c>
      <c r="BR19" s="4">
        <v>384.0</v>
      </c>
      <c r="BS19" s="4">
        <v>0.0</v>
      </c>
      <c r="BV19" s="1" t="s">
        <v>128</v>
      </c>
      <c r="BW19" s="4">
        <f>COUNTIF(E:E,"0")</f>
        <v>96</v>
      </c>
    </row>
    <row r="20">
      <c r="A20" s="1">
        <v>331383.0</v>
      </c>
      <c r="B20" s="7" t="s">
        <v>11</v>
      </c>
      <c r="C20" s="1">
        <v>69.0</v>
      </c>
      <c r="D20" s="4">
        <v>9.07</v>
      </c>
      <c r="E20" s="4">
        <f t="array" ref="E20">IFS(D20&gt;10, 1, D20&lt;4, 2, TRUE, 0)</f>
        <v>0</v>
      </c>
      <c r="F20" s="4">
        <v>2.82</v>
      </c>
      <c r="G20" s="4">
        <f t="array" ref="G20">IFS(F20&gt;6.2, 1, F20&lt;3.7, 2, TRUE, 0)</f>
        <v>2</v>
      </c>
      <c r="H20" s="4">
        <v>8.6</v>
      </c>
      <c r="I20" s="4">
        <f t="array" ref="I20">IFS(H20&gt;18, 1, H20&lt;13, 2, TRUE, 0)</f>
        <v>2</v>
      </c>
      <c r="J20" s="4">
        <v>25.7</v>
      </c>
      <c r="K20" s="4">
        <f t="array" ref="K20">IFS(J20&gt;55, 1, J20&lt;34, 2, TRUE, 0)</f>
        <v>2</v>
      </c>
      <c r="L20" s="4">
        <v>91.1</v>
      </c>
      <c r="M20" s="4">
        <v>0.0</v>
      </c>
      <c r="N20" s="4">
        <v>30.5</v>
      </c>
      <c r="O20" s="4">
        <v>0.0</v>
      </c>
      <c r="P20" s="4">
        <v>33.5</v>
      </c>
      <c r="Q20" s="4">
        <v>0.0</v>
      </c>
      <c r="R20" s="4">
        <v>230.0</v>
      </c>
      <c r="S20" s="4">
        <v>0.0</v>
      </c>
      <c r="T20" s="4">
        <v>14.9</v>
      </c>
      <c r="U20" s="4">
        <v>0.0</v>
      </c>
      <c r="V20" s="4">
        <v>76.4</v>
      </c>
      <c r="W20" s="4">
        <v>0.0</v>
      </c>
      <c r="X20" s="4">
        <v>12.2</v>
      </c>
      <c r="Y20" s="4">
        <v>2.0</v>
      </c>
      <c r="Z20" s="4">
        <v>4.4</v>
      </c>
      <c r="AA20" s="4">
        <v>0.0</v>
      </c>
      <c r="AB20" s="4">
        <v>6.4</v>
      </c>
      <c r="AC20" s="4">
        <v>1.0</v>
      </c>
      <c r="AD20" s="4">
        <v>0.6</v>
      </c>
      <c r="AE20" s="4">
        <v>0.0</v>
      </c>
      <c r="AF20" s="4">
        <v>166.0</v>
      </c>
      <c r="AG20" s="4">
        <f t="array" ref="AG20">IFS(AF20&gt;100, 1, AF20&lt;70, 2, TRUE, 0)</f>
        <v>1</v>
      </c>
      <c r="AH20" s="4">
        <v>69.6</v>
      </c>
      <c r="AI20" s="4">
        <f t="array" ref="AI20">IFS(AH20&gt;20, 1, AH20&lt;8, 2, TRUE, 0)</f>
        <v>1</v>
      </c>
      <c r="AJ20" s="4">
        <v>10.4</v>
      </c>
      <c r="AK20" s="4">
        <f t="array" ref="AK20">IFS(AJ20&gt;1.3, 1, AJ20&lt;0.7, 2, TRUE, 0)</f>
        <v>1</v>
      </c>
      <c r="AL20" s="4">
        <v>11.0</v>
      </c>
      <c r="AM20" s="4">
        <v>2.0</v>
      </c>
      <c r="AN20" s="4">
        <v>12.0</v>
      </c>
      <c r="AO20" s="4">
        <f t="array" ref="AO20">IFS(AN20&gt;52, 1, AN20&lt;7, 2, TRUE, 0)</f>
        <v>0</v>
      </c>
      <c r="AP20" s="4">
        <v>9.7</v>
      </c>
      <c r="AQ20" s="4">
        <v>1.0</v>
      </c>
      <c r="AR20" s="4">
        <v>89.0</v>
      </c>
      <c r="AS20" s="4">
        <v>0.0</v>
      </c>
      <c r="AT20" s="4">
        <v>64.0</v>
      </c>
      <c r="AU20" s="4">
        <v>0.0</v>
      </c>
      <c r="AV20" s="4">
        <v>8.2</v>
      </c>
      <c r="AW20" s="4">
        <v>2.0</v>
      </c>
      <c r="AX20" s="4">
        <v>6.7</v>
      </c>
      <c r="AY20" s="4">
        <v>1.0</v>
      </c>
      <c r="AZ20" s="4">
        <v>136.0</v>
      </c>
      <c r="BA20" s="4">
        <f t="array" ref="BA20">IFS(AZ20&gt;146, 1, AZ20&lt;136, 2, TRUE, 0)</f>
        <v>0</v>
      </c>
      <c r="BB20" s="4">
        <v>5.0</v>
      </c>
      <c r="BC20" s="4">
        <f t="array" ref="BC20">IFS(BB20&gt;5.1, 1, BB20&lt;3.5, 2, TRUE, 0)</f>
        <v>0</v>
      </c>
      <c r="BD20" s="4">
        <v>6.3</v>
      </c>
      <c r="BE20" s="4">
        <v>2.0</v>
      </c>
      <c r="BF20" s="4">
        <v>3.7</v>
      </c>
      <c r="BG20" s="4">
        <v>0.0</v>
      </c>
      <c r="BH20" s="4">
        <v>2.6</v>
      </c>
      <c r="BI20" s="4">
        <v>0.0</v>
      </c>
      <c r="BJ20" s="4">
        <v>131.0</v>
      </c>
      <c r="BK20" s="4">
        <v>1.0</v>
      </c>
      <c r="BL20" s="4">
        <v>56.0</v>
      </c>
      <c r="BM20" s="4">
        <v>0.0</v>
      </c>
      <c r="BN20" s="4">
        <v>156.0</v>
      </c>
      <c r="BO20" s="4">
        <v>0.0</v>
      </c>
      <c r="BP20" s="4">
        <v>212.0</v>
      </c>
      <c r="BQ20" s="4">
        <v>2.0</v>
      </c>
      <c r="BR20" s="4">
        <v>446.0</v>
      </c>
      <c r="BS20" s="4">
        <v>1.0</v>
      </c>
      <c r="BV20" s="6" t="s">
        <v>129</v>
      </c>
      <c r="BW20" s="4">
        <f>COUNTIF(E:E,"2")</f>
        <v>4</v>
      </c>
    </row>
    <row r="21" ht="15.75" customHeight="1">
      <c r="A21" s="1">
        <v>338780.0</v>
      </c>
      <c r="B21" s="7" t="s">
        <v>11</v>
      </c>
      <c r="C21" s="1">
        <v>70.0</v>
      </c>
      <c r="D21" s="4">
        <v>6.31</v>
      </c>
      <c r="E21" s="4">
        <f t="array" ref="E21">IFS(D21&gt;10, 1, D21&lt;4, 2, TRUE, 0)</f>
        <v>0</v>
      </c>
      <c r="F21" s="4">
        <v>4.0</v>
      </c>
      <c r="G21" s="4">
        <f t="array" ref="G21">IFS(F21&gt;6.2, 1, F21&lt;3.7, 2, TRUE, 0)</f>
        <v>0</v>
      </c>
      <c r="H21" s="4">
        <v>11.7</v>
      </c>
      <c r="I21" s="4">
        <f t="array" ref="I21">IFS(H21&gt;18, 1, H21&lt;13, 2, TRUE, 0)</f>
        <v>2</v>
      </c>
      <c r="J21" s="4">
        <v>33.3</v>
      </c>
      <c r="K21" s="4">
        <f t="array" ref="K21">IFS(J21&gt;55, 1, J21&lt;34, 2, TRUE, 0)</f>
        <v>2</v>
      </c>
      <c r="L21" s="4">
        <v>83.3</v>
      </c>
      <c r="M21" s="4">
        <v>0.0</v>
      </c>
      <c r="N21" s="4">
        <v>29.3</v>
      </c>
      <c r="O21" s="4">
        <v>0.0</v>
      </c>
      <c r="P21" s="4">
        <v>35.1</v>
      </c>
      <c r="Q21" s="4">
        <v>0.0</v>
      </c>
      <c r="R21" s="4">
        <v>175.0</v>
      </c>
      <c r="S21" s="4">
        <v>0.0</v>
      </c>
      <c r="T21" s="4">
        <v>13.5</v>
      </c>
      <c r="U21" s="4">
        <v>0.0</v>
      </c>
      <c r="V21" s="4">
        <v>58.8</v>
      </c>
      <c r="W21" s="4">
        <v>0.0</v>
      </c>
      <c r="X21" s="4">
        <v>20.1</v>
      </c>
      <c r="Y21" s="4">
        <v>2.0</v>
      </c>
      <c r="Z21" s="4">
        <v>8.7</v>
      </c>
      <c r="AA21" s="4">
        <v>0.0</v>
      </c>
      <c r="AB21" s="4">
        <v>11.4</v>
      </c>
      <c r="AC21" s="4">
        <v>1.0</v>
      </c>
      <c r="AD21" s="4">
        <v>1.0</v>
      </c>
      <c r="AE21" s="4">
        <v>0.0</v>
      </c>
      <c r="AF21" s="4">
        <v>265.0</v>
      </c>
      <c r="AG21" s="4">
        <f t="array" ref="AG21">IFS(AF21&gt;100, 1, AF21&lt;70, 2, TRUE, 0)</f>
        <v>1</v>
      </c>
      <c r="AH21" s="4">
        <v>59.1</v>
      </c>
      <c r="AI21" s="4">
        <f t="array" ref="AI21">IFS(AH21&gt;20, 1, AH21&lt;8, 2, TRUE, 0)</f>
        <v>1</v>
      </c>
      <c r="AJ21" s="4">
        <v>8.6</v>
      </c>
      <c r="AK21" s="4">
        <f t="array" ref="AK21">IFS(AJ21&gt;1.3, 1, AJ21&lt;0.7, 2, TRUE, 0)</f>
        <v>1</v>
      </c>
      <c r="AL21" s="4">
        <v>10.0</v>
      </c>
      <c r="AM21" s="4">
        <v>2.0</v>
      </c>
      <c r="AN21" s="4">
        <v>12.0</v>
      </c>
      <c r="AO21" s="4">
        <f t="array" ref="AO21">IFS(AN21&gt;52, 1, AN21&lt;7, 2, TRUE, 0)</f>
        <v>0</v>
      </c>
      <c r="AP21" s="4">
        <v>5.8</v>
      </c>
      <c r="AQ21" s="4">
        <v>0.0</v>
      </c>
      <c r="AR21" s="4">
        <v>128.0</v>
      </c>
      <c r="AS21" s="4">
        <v>0.0</v>
      </c>
      <c r="AT21" s="4">
        <v>113.0</v>
      </c>
      <c r="AU21" s="4">
        <v>0.0</v>
      </c>
      <c r="AV21" s="4">
        <v>9.1</v>
      </c>
      <c r="AW21" s="4">
        <v>0.0</v>
      </c>
      <c r="AX21" s="4">
        <v>3.5</v>
      </c>
      <c r="AY21" s="4">
        <v>0.0</v>
      </c>
      <c r="AZ21" s="4">
        <v>136.0</v>
      </c>
      <c r="BA21" s="4">
        <f t="array" ref="BA21">IFS(AZ21&gt;146, 1, AZ21&lt;136, 2, TRUE, 0)</f>
        <v>0</v>
      </c>
      <c r="BB21" s="4">
        <v>4.0</v>
      </c>
      <c r="BC21" s="4">
        <f t="array" ref="BC21">IFS(BB21&gt;5.1, 1, BB21&lt;3.5, 2, TRUE, 0)</f>
        <v>0</v>
      </c>
      <c r="BD21" s="4">
        <v>7.6</v>
      </c>
      <c r="BE21" s="4">
        <v>0.0</v>
      </c>
      <c r="BF21" s="4">
        <v>4.1</v>
      </c>
      <c r="BG21" s="4">
        <v>0.0</v>
      </c>
      <c r="BH21" s="4">
        <v>3.5</v>
      </c>
      <c r="BI21" s="4">
        <v>0.0</v>
      </c>
      <c r="BJ21" s="4">
        <v>71.0</v>
      </c>
      <c r="BK21" s="4">
        <v>0.0</v>
      </c>
      <c r="BL21" s="4">
        <v>46.0</v>
      </c>
      <c r="BM21" s="4">
        <v>0.0</v>
      </c>
      <c r="BN21" s="4">
        <v>179.0</v>
      </c>
      <c r="BO21" s="4">
        <v>0.0</v>
      </c>
      <c r="BP21" s="4">
        <v>225.0</v>
      </c>
      <c r="BQ21" s="4">
        <v>2.0</v>
      </c>
      <c r="BR21" s="4">
        <v>161.0</v>
      </c>
      <c r="BS21" s="4">
        <v>0.0</v>
      </c>
    </row>
    <row r="22" ht="15.75" customHeight="1">
      <c r="A22" s="1">
        <v>345858.0</v>
      </c>
      <c r="B22" s="7" t="s">
        <v>11</v>
      </c>
      <c r="C22" s="1">
        <v>69.0</v>
      </c>
      <c r="D22" s="4">
        <v>6.7</v>
      </c>
      <c r="E22" s="4">
        <f t="array" ref="E22">IFS(D22&gt;10, 1, D22&lt;4, 2, TRUE, 0)</f>
        <v>0</v>
      </c>
      <c r="F22" s="4">
        <v>3.84</v>
      </c>
      <c r="G22" s="4">
        <f t="array" ref="G22">IFS(F22&gt;6.2, 1, F22&lt;3.7, 2, TRUE, 0)</f>
        <v>0</v>
      </c>
      <c r="H22" s="4">
        <v>11.3</v>
      </c>
      <c r="I22" s="4">
        <f t="array" ref="I22">IFS(H22&gt;18, 1, H22&lt;13, 2, TRUE, 0)</f>
        <v>2</v>
      </c>
      <c r="J22" s="4">
        <v>33.1</v>
      </c>
      <c r="K22" s="4">
        <f t="array" ref="K22">IFS(J22&gt;55, 1, J22&lt;34, 2, TRUE, 0)</f>
        <v>2</v>
      </c>
      <c r="L22" s="4">
        <v>86.2</v>
      </c>
      <c r="M22" s="4">
        <v>0.0</v>
      </c>
      <c r="N22" s="4">
        <v>29.4</v>
      </c>
      <c r="O22" s="4">
        <v>0.0</v>
      </c>
      <c r="P22" s="4">
        <v>34.1</v>
      </c>
      <c r="Q22" s="4">
        <v>0.0</v>
      </c>
      <c r="R22" s="4">
        <v>202.0</v>
      </c>
      <c r="S22" s="4">
        <v>0.0</v>
      </c>
      <c r="T22" s="4">
        <v>17.4</v>
      </c>
      <c r="U22" s="4">
        <v>1.0</v>
      </c>
      <c r="V22" s="4">
        <v>53.8</v>
      </c>
      <c r="W22" s="4">
        <v>0.0</v>
      </c>
      <c r="X22" s="4">
        <v>31.2</v>
      </c>
      <c r="Y22" s="4">
        <v>0.0</v>
      </c>
      <c r="Z22" s="4">
        <v>9.1</v>
      </c>
      <c r="AA22" s="4">
        <v>0.0</v>
      </c>
      <c r="AB22" s="4">
        <v>5.2</v>
      </c>
      <c r="AC22" s="4">
        <v>0.0</v>
      </c>
      <c r="AD22" s="4">
        <v>0.7</v>
      </c>
      <c r="AE22" s="4">
        <v>0.0</v>
      </c>
      <c r="AF22" s="4">
        <v>106.0</v>
      </c>
      <c r="AG22" s="4">
        <f t="array" ref="AG22">IFS(AF22&gt;100, 1, AF22&lt;70, 2, TRUE, 0)</f>
        <v>1</v>
      </c>
      <c r="AH22" s="4">
        <v>74.4</v>
      </c>
      <c r="AI22" s="4">
        <f t="array" ref="AI22">IFS(AH22&gt;20, 1, AH22&lt;8, 2, TRUE, 0)</f>
        <v>1</v>
      </c>
      <c r="AJ22" s="4">
        <v>11.3</v>
      </c>
      <c r="AK22" s="4">
        <f t="array" ref="AK22">IFS(AJ22&gt;1.3, 1, AJ22&lt;0.7, 2, TRUE, 0)</f>
        <v>1</v>
      </c>
      <c r="AL22" s="4">
        <v>14.0</v>
      </c>
      <c r="AM22" s="4">
        <v>0.0</v>
      </c>
      <c r="AN22" s="4">
        <v>12.0</v>
      </c>
      <c r="AO22" s="4">
        <f t="array" ref="AO22">IFS(AN22&gt;52, 1, AN22&lt;7, 2, TRUE, 0)</f>
        <v>0</v>
      </c>
      <c r="AP22" s="4">
        <v>8.4</v>
      </c>
      <c r="AQ22" s="4">
        <v>1.0</v>
      </c>
      <c r="AR22" s="4">
        <v>162.0</v>
      </c>
      <c r="AS22" s="4">
        <v>0.0</v>
      </c>
      <c r="AT22" s="4">
        <v>316.0</v>
      </c>
      <c r="AU22" s="4">
        <v>1.0</v>
      </c>
      <c r="AV22" s="4">
        <v>8.8</v>
      </c>
      <c r="AW22" s="4">
        <v>0.0</v>
      </c>
      <c r="AX22" s="4">
        <v>5.5</v>
      </c>
      <c r="AY22" s="4">
        <v>1.0</v>
      </c>
      <c r="AZ22" s="4">
        <v>140.0</v>
      </c>
      <c r="BA22" s="4">
        <f t="array" ref="BA22">IFS(AZ22&gt;146, 1, AZ22&lt;136, 2, TRUE, 0)</f>
        <v>0</v>
      </c>
      <c r="BB22" s="4">
        <v>3.8</v>
      </c>
      <c r="BC22" s="4">
        <f t="array" ref="BC22">IFS(BB22&gt;5.1, 1, BB22&lt;3.5, 2, TRUE, 0)</f>
        <v>0</v>
      </c>
      <c r="BD22" s="4">
        <v>6.8</v>
      </c>
      <c r="BE22" s="4">
        <v>0.0</v>
      </c>
      <c r="BF22" s="4">
        <v>4.1</v>
      </c>
      <c r="BG22" s="4">
        <v>0.0</v>
      </c>
      <c r="BH22" s="4">
        <v>2.7</v>
      </c>
      <c r="BI22" s="4">
        <v>0.0</v>
      </c>
      <c r="BJ22" s="4">
        <v>60.0</v>
      </c>
      <c r="BK22" s="4">
        <v>0.0</v>
      </c>
      <c r="BL22" s="4">
        <v>64.0</v>
      </c>
      <c r="BM22" s="4">
        <v>0.0</v>
      </c>
      <c r="BN22" s="4">
        <v>171.0</v>
      </c>
      <c r="BO22" s="4">
        <v>0.0</v>
      </c>
      <c r="BP22" s="4">
        <v>235.0</v>
      </c>
      <c r="BQ22" s="4">
        <v>2.0</v>
      </c>
      <c r="BR22" s="4">
        <v>330.0</v>
      </c>
      <c r="BS22" s="4">
        <v>0.0</v>
      </c>
      <c r="BV22" s="1" t="s">
        <v>130</v>
      </c>
      <c r="BW22" s="4">
        <f>COUNTIF(G:G,"1")</f>
        <v>1</v>
      </c>
    </row>
    <row r="23" ht="15.75" customHeight="1">
      <c r="A23" s="1">
        <v>347741.0</v>
      </c>
      <c r="B23" s="7" t="s">
        <v>21</v>
      </c>
      <c r="C23" s="1">
        <v>63.0</v>
      </c>
      <c r="D23" s="4">
        <v>6.64</v>
      </c>
      <c r="E23" s="4">
        <f t="array" ref="E23">IFS(D23&gt;10, 1, D23&lt;4, 2, TRUE, 0)</f>
        <v>0</v>
      </c>
      <c r="F23" s="4">
        <v>3.15</v>
      </c>
      <c r="G23" s="4">
        <f t="array" ref="G23">IFS(F23&gt;6.2, 1, F23&lt;3.7, 2, TRUE, 0)</f>
        <v>2</v>
      </c>
      <c r="H23" s="4">
        <v>9.5</v>
      </c>
      <c r="I23" s="4">
        <f t="array" ref="I23">IFS(H23&gt;18, 1, H23&lt;13, 2, TRUE, 0)</f>
        <v>2</v>
      </c>
      <c r="J23" s="4">
        <v>29.1</v>
      </c>
      <c r="K23" s="4">
        <f t="array" ref="K23">IFS(J23&gt;55, 1, J23&lt;34, 2, TRUE, 0)</f>
        <v>2</v>
      </c>
      <c r="L23" s="4">
        <v>92.4</v>
      </c>
      <c r="M23" s="4">
        <v>0.0</v>
      </c>
      <c r="N23" s="4">
        <v>30.2</v>
      </c>
      <c r="O23" s="4">
        <v>0.0</v>
      </c>
      <c r="P23" s="4">
        <v>32.6</v>
      </c>
      <c r="Q23" s="4">
        <v>0.0</v>
      </c>
      <c r="R23" s="4">
        <v>283.0</v>
      </c>
      <c r="S23" s="4">
        <v>0.0</v>
      </c>
      <c r="T23" s="4">
        <v>13.4</v>
      </c>
      <c r="U23" s="4">
        <v>0.0</v>
      </c>
      <c r="V23" s="4">
        <v>63.5</v>
      </c>
      <c r="W23" s="4">
        <v>0.0</v>
      </c>
      <c r="X23" s="4">
        <v>24.2</v>
      </c>
      <c r="Y23" s="4">
        <v>0.0</v>
      </c>
      <c r="Z23" s="4">
        <v>5.9</v>
      </c>
      <c r="AA23" s="4">
        <v>0.0</v>
      </c>
      <c r="AB23" s="4">
        <v>5.0</v>
      </c>
      <c r="AC23" s="4">
        <v>0.0</v>
      </c>
      <c r="AD23" s="4">
        <v>1.4</v>
      </c>
      <c r="AE23" s="4">
        <v>0.0</v>
      </c>
      <c r="AF23" s="4">
        <v>77.0</v>
      </c>
      <c r="AG23" s="4">
        <f t="array" ref="AG23">IFS(AF23&gt;100, 1, AF23&lt;70, 2, TRUE, 0)</f>
        <v>0</v>
      </c>
      <c r="AH23" s="4">
        <v>77.2</v>
      </c>
      <c r="AI23" s="4">
        <f t="array" ref="AI23">IFS(AH23&gt;20, 1, AH23&lt;8, 2, TRUE, 0)</f>
        <v>1</v>
      </c>
      <c r="AJ23" s="4">
        <v>10.9</v>
      </c>
      <c r="AK23" s="4">
        <f t="array" ref="AK23">IFS(AJ23&gt;1.3, 1, AJ23&lt;0.7, 2, TRUE, 0)</f>
        <v>1</v>
      </c>
      <c r="AL23" s="4">
        <v>21.0</v>
      </c>
      <c r="AM23" s="4">
        <v>0.0</v>
      </c>
      <c r="AN23" s="4">
        <v>16.0</v>
      </c>
      <c r="AO23" s="4">
        <f t="array" ref="AO23">IFS(AN23&gt;52, 1, AN23&lt;7, 2, TRUE, 0)</f>
        <v>0</v>
      </c>
      <c r="AP23" s="4">
        <v>8.6</v>
      </c>
      <c r="AQ23" s="4">
        <v>1.0</v>
      </c>
      <c r="AR23" s="4">
        <v>203.0</v>
      </c>
      <c r="AS23" s="4">
        <v>1.0</v>
      </c>
      <c r="AT23" s="4">
        <v>205.0</v>
      </c>
      <c r="AU23" s="4">
        <v>1.0</v>
      </c>
      <c r="AV23" s="4">
        <v>8.7</v>
      </c>
      <c r="AW23" s="4">
        <v>2.0</v>
      </c>
      <c r="AX23" s="4">
        <v>3.2</v>
      </c>
      <c r="AY23" s="4">
        <v>0.0</v>
      </c>
      <c r="AZ23" s="4">
        <v>141.0</v>
      </c>
      <c r="BA23" s="4">
        <f t="array" ref="BA23">IFS(AZ23&gt;146, 1, AZ23&lt;136, 2, TRUE, 0)</f>
        <v>0</v>
      </c>
      <c r="BB23" s="4">
        <v>4.2</v>
      </c>
      <c r="BC23" s="4">
        <f t="array" ref="BC23">IFS(BB23&gt;5.1, 1, BB23&lt;3.5, 2, TRUE, 0)</f>
        <v>0</v>
      </c>
      <c r="BD23" s="4">
        <v>6.3</v>
      </c>
      <c r="BE23" s="4">
        <v>2.0</v>
      </c>
      <c r="BF23" s="4">
        <v>4.1</v>
      </c>
      <c r="BG23" s="4">
        <v>0.0</v>
      </c>
      <c r="BH23" s="4">
        <v>2.2</v>
      </c>
      <c r="BI23" s="4">
        <v>0.0</v>
      </c>
      <c r="BJ23" s="4">
        <v>24.0</v>
      </c>
      <c r="BK23" s="4">
        <v>2.0</v>
      </c>
      <c r="BL23" s="4">
        <v>66.0</v>
      </c>
      <c r="BM23" s="4">
        <v>0.0</v>
      </c>
      <c r="BN23" s="4">
        <v>315.0</v>
      </c>
      <c r="BO23" s="4">
        <v>0.0</v>
      </c>
      <c r="BP23" s="4">
        <v>381.0</v>
      </c>
      <c r="BQ23" s="4">
        <v>0.0</v>
      </c>
      <c r="BR23" s="4">
        <v>403.0</v>
      </c>
      <c r="BS23" s="4">
        <v>1.0</v>
      </c>
      <c r="BV23" s="6" t="s">
        <v>131</v>
      </c>
      <c r="BW23" s="4">
        <f>COUNTIF(G:G,"0")</f>
        <v>63</v>
      </c>
    </row>
    <row r="24" ht="15.75" customHeight="1">
      <c r="A24" s="4" t="s">
        <v>29</v>
      </c>
      <c r="B24" s="9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V24" s="6" t="s">
        <v>132</v>
      </c>
      <c r="BW24" s="4">
        <f>COUNTIF(G:G,"2")</f>
        <v>48</v>
      </c>
    </row>
    <row r="25" ht="15.75" customHeight="1">
      <c r="A25" s="4">
        <v>106332.0</v>
      </c>
      <c r="B25" s="9" t="s">
        <v>11</v>
      </c>
      <c r="C25" s="4">
        <v>83.0</v>
      </c>
      <c r="D25" s="4">
        <v>5.11</v>
      </c>
      <c r="E25" s="4">
        <f t="array" ref="E25">IFS(D25&gt;10, 1, D25&lt;4, 2, TRUE, 0)</f>
        <v>0</v>
      </c>
      <c r="F25" s="4">
        <v>2.66</v>
      </c>
      <c r="G25" s="4">
        <f t="array" ref="G25">IFS(F25&gt;6.2, 1, F25&lt;3.7, 2, TRUE, 0)</f>
        <v>2</v>
      </c>
      <c r="H25" s="4">
        <v>9.1</v>
      </c>
      <c r="I25" s="4">
        <f t="array" ref="I25">IFS(H25&gt;18, 1, H25&lt;13, 2, TRUE, 0)</f>
        <v>2</v>
      </c>
      <c r="J25" s="4">
        <v>27.1</v>
      </c>
      <c r="K25" s="4">
        <f t="array" ref="K25">IFS(J25&gt;55, 1, J25&lt;34, 2, TRUE, 0)</f>
        <v>2</v>
      </c>
      <c r="L25" s="4">
        <v>101.9</v>
      </c>
      <c r="M25" s="4">
        <v>1.0</v>
      </c>
      <c r="N25" s="4">
        <v>34.2</v>
      </c>
      <c r="O25" s="4">
        <v>1.0</v>
      </c>
      <c r="P25" s="4">
        <v>33.6</v>
      </c>
      <c r="Q25" s="4">
        <v>0.0</v>
      </c>
      <c r="R25" s="4">
        <v>163.0</v>
      </c>
      <c r="S25" s="4">
        <v>0.0</v>
      </c>
      <c r="T25" s="4">
        <v>13.8</v>
      </c>
      <c r="U25" s="4">
        <v>0.0</v>
      </c>
      <c r="V25" s="4">
        <v>73.5</v>
      </c>
      <c r="W25" s="4">
        <v>0.0</v>
      </c>
      <c r="X25" s="4">
        <v>15.9</v>
      </c>
      <c r="Y25" s="4">
        <v>2.0</v>
      </c>
      <c r="Z25" s="4">
        <v>6.5</v>
      </c>
      <c r="AA25" s="4">
        <v>0.0</v>
      </c>
      <c r="AB25" s="4">
        <v>3.7</v>
      </c>
      <c r="AC25" s="4">
        <v>0.0</v>
      </c>
      <c r="AD25" s="4">
        <v>0.4</v>
      </c>
      <c r="AE25" s="4">
        <v>0.0</v>
      </c>
      <c r="AF25" s="4">
        <v>176.0</v>
      </c>
      <c r="AG25" s="4">
        <f t="array" ref="AG25">IFS(AF25&gt;100, 1, AF25&lt;70, 2, TRUE, 0)</f>
        <v>1</v>
      </c>
      <c r="AH25" s="4">
        <v>74.4</v>
      </c>
      <c r="AI25" s="4">
        <f t="array" ref="AI25">IFS(AH25&gt;20, 1, AH25&lt;8, 2, TRUE, 0)</f>
        <v>1</v>
      </c>
      <c r="AJ25" s="4">
        <v>9.1</v>
      </c>
      <c r="AK25" s="4">
        <f t="array" ref="AK25">IFS(AJ25&gt;1.3, 1, AJ25&lt;0.7, 2, TRUE, 0)</f>
        <v>1</v>
      </c>
      <c r="AL25" s="4">
        <v>13.0</v>
      </c>
      <c r="AM25" s="4">
        <v>0.0</v>
      </c>
      <c r="AN25" s="4">
        <v>13.0</v>
      </c>
      <c r="AO25" s="4">
        <f t="array" ref="AO25">IFS(AN25&gt;52, 1, AN25&lt;7, 2, TRUE, 0)</f>
        <v>0</v>
      </c>
      <c r="AP25" s="4" t="s">
        <v>17</v>
      </c>
      <c r="AQ25" s="4"/>
      <c r="AR25" s="4" t="s">
        <v>17</v>
      </c>
      <c r="AS25" s="4"/>
      <c r="AT25" s="4" t="s">
        <v>17</v>
      </c>
      <c r="AU25" s="4"/>
      <c r="AV25" s="4">
        <v>8.8</v>
      </c>
      <c r="AW25" s="4">
        <v>0.0</v>
      </c>
      <c r="AX25" s="4">
        <v>6.3</v>
      </c>
      <c r="AY25" s="4">
        <v>1.0</v>
      </c>
      <c r="AZ25" s="4">
        <v>138.0</v>
      </c>
      <c r="BA25" s="4">
        <f t="array" ref="BA25">IFS(AZ25&gt;146, 1, AZ25&lt;136, 2, TRUE, 0)</f>
        <v>0</v>
      </c>
      <c r="BB25" s="4">
        <v>4.9</v>
      </c>
      <c r="BC25" s="4">
        <f t="array" ref="BC25">IFS(BB25&gt;5.1, 1, BB25&lt;3.5, 2, TRUE, 0)</f>
        <v>0</v>
      </c>
      <c r="BD25" s="4">
        <v>6.0</v>
      </c>
      <c r="BE25" s="4">
        <v>2.0</v>
      </c>
      <c r="BF25" s="4">
        <v>3.8</v>
      </c>
      <c r="BG25" s="4">
        <v>0.0</v>
      </c>
      <c r="BH25" s="4">
        <v>2.2</v>
      </c>
      <c r="BI25" s="4">
        <v>0.0</v>
      </c>
      <c r="BJ25" s="4">
        <v>72.0</v>
      </c>
      <c r="BK25" s="4">
        <v>0.0</v>
      </c>
      <c r="BL25" s="4" t="s">
        <v>17</v>
      </c>
      <c r="BN25" s="4" t="s">
        <v>17</v>
      </c>
      <c r="BP25" s="4" t="s">
        <v>17</v>
      </c>
      <c r="BR25" s="4" t="s">
        <v>17</v>
      </c>
    </row>
    <row r="26" ht="15.75" customHeight="1">
      <c r="A26" s="4">
        <v>106355.0</v>
      </c>
      <c r="B26" s="9" t="s">
        <v>21</v>
      </c>
      <c r="C26" s="4">
        <v>59.0</v>
      </c>
      <c r="D26" s="4">
        <v>6.35</v>
      </c>
      <c r="E26" s="4">
        <f t="array" ref="E26">IFS(D26&gt;10, 1, D26&lt;4, 2, TRUE, 0)</f>
        <v>0</v>
      </c>
      <c r="F26" s="4">
        <v>3.57</v>
      </c>
      <c r="G26" s="4">
        <f t="array" ref="G26">IFS(F26&gt;6.2, 1, F26&lt;3.7, 2, TRUE, 0)</f>
        <v>2</v>
      </c>
      <c r="H26" s="4">
        <v>11.2</v>
      </c>
      <c r="I26" s="4">
        <f t="array" ref="I26">IFS(H26&gt;18, 1, H26&lt;13, 2, TRUE, 0)</f>
        <v>2</v>
      </c>
      <c r="J26" s="4">
        <v>34.1</v>
      </c>
      <c r="K26" s="4">
        <f t="array" ref="K26">IFS(J26&gt;55, 1, J26&lt;34, 2, TRUE, 0)</f>
        <v>0</v>
      </c>
      <c r="L26" s="4">
        <v>95.5</v>
      </c>
      <c r="M26" s="4">
        <v>0.0</v>
      </c>
      <c r="N26" s="4">
        <v>31.4</v>
      </c>
      <c r="O26" s="4">
        <v>0.0</v>
      </c>
      <c r="P26" s="4">
        <v>32.8</v>
      </c>
      <c r="Q26" s="4">
        <v>0.0</v>
      </c>
      <c r="R26" s="4">
        <v>177.0</v>
      </c>
      <c r="S26" s="4">
        <v>0.0</v>
      </c>
      <c r="T26" s="4">
        <v>14.5</v>
      </c>
      <c r="U26" s="4">
        <v>0.0</v>
      </c>
      <c r="V26" s="4">
        <v>69.6</v>
      </c>
      <c r="W26" s="4">
        <v>0.0</v>
      </c>
      <c r="X26" s="4">
        <v>21.6</v>
      </c>
      <c r="Y26" s="4">
        <v>2.0</v>
      </c>
      <c r="Z26" s="4">
        <v>5.8</v>
      </c>
      <c r="AA26" s="4">
        <v>0.0</v>
      </c>
      <c r="AB26" s="4">
        <v>2.4</v>
      </c>
      <c r="AC26" s="4">
        <v>0.0</v>
      </c>
      <c r="AD26" s="4">
        <v>0.6</v>
      </c>
      <c r="AE26" s="4">
        <v>0.0</v>
      </c>
      <c r="AF26" s="4">
        <v>93.0</v>
      </c>
      <c r="AG26" s="4">
        <f t="array" ref="AG26">IFS(AF26&gt;100, 1, AF26&lt;70, 2, TRUE, 0)</f>
        <v>0</v>
      </c>
      <c r="AH26" s="4">
        <v>39.3</v>
      </c>
      <c r="AI26" s="4">
        <f t="array" ref="AI26">IFS(AH26&gt;20, 1, AH26&lt;8, 2, TRUE, 0)</f>
        <v>1</v>
      </c>
      <c r="AJ26" s="4">
        <v>7.7</v>
      </c>
      <c r="AK26" s="4">
        <f t="array" ref="AK26">IFS(AJ26&gt;1.3, 1, AJ26&lt;0.7, 2, TRUE, 0)</f>
        <v>1</v>
      </c>
      <c r="AL26" s="4">
        <v>19.0</v>
      </c>
      <c r="AM26" s="4">
        <v>0.0</v>
      </c>
      <c r="AN26" s="4">
        <v>6.0</v>
      </c>
      <c r="AO26" s="4">
        <f t="array" ref="AO26">IFS(AN26&gt;52, 1, AN26&lt;7, 2, TRUE, 0)</f>
        <v>2</v>
      </c>
      <c r="AP26" s="4" t="s">
        <v>17</v>
      </c>
      <c r="AQ26" s="4"/>
      <c r="AR26" s="4" t="s">
        <v>17</v>
      </c>
      <c r="AS26" s="4"/>
      <c r="AT26" s="4" t="s">
        <v>17</v>
      </c>
      <c r="AU26" s="4"/>
      <c r="AV26" s="4">
        <v>10.7</v>
      </c>
      <c r="AW26" s="4">
        <v>1.0</v>
      </c>
      <c r="AX26" s="4">
        <v>3.1</v>
      </c>
      <c r="AY26" s="4">
        <v>0.0</v>
      </c>
      <c r="AZ26" s="4">
        <v>136.0</v>
      </c>
      <c r="BA26" s="4">
        <f t="array" ref="BA26">IFS(AZ26&gt;146, 1, AZ26&lt;136, 2, TRUE, 0)</f>
        <v>0</v>
      </c>
      <c r="BB26" s="4">
        <v>4.1</v>
      </c>
      <c r="BC26" s="4">
        <f t="array" ref="BC26">IFS(BB26&gt;5.1, 1, BB26&lt;3.5, 2, TRUE, 0)</f>
        <v>0</v>
      </c>
      <c r="BD26" s="4">
        <v>6.7</v>
      </c>
      <c r="BE26" s="4">
        <v>0.0</v>
      </c>
      <c r="BF26" s="4">
        <v>4.0</v>
      </c>
      <c r="BG26" s="4">
        <v>0.0</v>
      </c>
      <c r="BH26" s="4">
        <v>2.7</v>
      </c>
      <c r="BI26" s="4">
        <v>0.0</v>
      </c>
      <c r="BJ26" s="4">
        <v>90.0</v>
      </c>
      <c r="BK26" s="4">
        <v>0.0</v>
      </c>
      <c r="BL26" s="4" t="s">
        <v>17</v>
      </c>
      <c r="BN26" s="4" t="s">
        <v>17</v>
      </c>
      <c r="BP26" s="4" t="s">
        <v>17</v>
      </c>
      <c r="BR26" s="4" t="s">
        <v>17</v>
      </c>
      <c r="BV26" s="6" t="s">
        <v>133</v>
      </c>
      <c r="BW26" s="4">
        <f>COUNTIF(I:I,"1")</f>
        <v>0</v>
      </c>
    </row>
    <row r="27" ht="15.75" customHeight="1">
      <c r="A27" s="4">
        <v>161436.0</v>
      </c>
      <c r="B27" s="9" t="s">
        <v>11</v>
      </c>
      <c r="C27" s="4">
        <v>63.0</v>
      </c>
      <c r="D27" s="4">
        <v>6.32</v>
      </c>
      <c r="E27" s="4">
        <f t="array" ref="E27">IFS(D27&gt;10, 1, D27&lt;4, 2, TRUE, 0)</f>
        <v>0</v>
      </c>
      <c r="F27" s="4">
        <v>3.93</v>
      </c>
      <c r="G27" s="4">
        <f t="array" ref="G27">IFS(F27&gt;6.2, 1, F27&lt;3.7, 2, TRUE, 0)</f>
        <v>0</v>
      </c>
      <c r="H27" s="4">
        <v>10.9</v>
      </c>
      <c r="I27" s="4">
        <f t="array" ref="I27">IFS(H27&gt;18, 1, H27&lt;13, 2, TRUE, 0)</f>
        <v>2</v>
      </c>
      <c r="J27" s="4">
        <v>30.5</v>
      </c>
      <c r="K27" s="4">
        <f t="array" ref="K27">IFS(J27&gt;55, 1, J27&lt;34, 2, TRUE, 0)</f>
        <v>2</v>
      </c>
      <c r="L27" s="4">
        <v>77.6</v>
      </c>
      <c r="M27" s="4">
        <v>2.0</v>
      </c>
      <c r="N27" s="4">
        <v>27.7</v>
      </c>
      <c r="O27" s="4">
        <v>0.0</v>
      </c>
      <c r="P27" s="4">
        <v>35.7</v>
      </c>
      <c r="Q27" s="4">
        <v>0.0</v>
      </c>
      <c r="R27" s="4">
        <v>117.0</v>
      </c>
      <c r="S27" s="4">
        <v>2.0</v>
      </c>
      <c r="T27" s="4">
        <v>12.4</v>
      </c>
      <c r="U27" s="4">
        <v>0.0</v>
      </c>
      <c r="V27" s="4">
        <v>62.2</v>
      </c>
      <c r="W27" s="4">
        <v>0.0</v>
      </c>
      <c r="X27" s="4">
        <v>20.6</v>
      </c>
      <c r="Y27" s="4">
        <v>2.0</v>
      </c>
      <c r="Z27" s="4">
        <v>9.7</v>
      </c>
      <c r="AA27" s="4">
        <v>0.0</v>
      </c>
      <c r="AB27" s="4">
        <v>7.0</v>
      </c>
      <c r="AC27" s="4">
        <v>1.0</v>
      </c>
      <c r="AD27" s="4">
        <v>0.5</v>
      </c>
      <c r="AE27" s="4">
        <v>0.0</v>
      </c>
      <c r="AF27" s="4">
        <v>100.0</v>
      </c>
      <c r="AG27" s="4">
        <f t="array" ref="AG27">IFS(AF27&gt;100, 1, AF27&lt;70, 2, TRUE, 0)</f>
        <v>0</v>
      </c>
      <c r="AH27" s="4">
        <v>59.4</v>
      </c>
      <c r="AI27" s="4">
        <f t="array" ref="AI27">IFS(AH27&gt;20, 1, AH27&lt;8, 2, TRUE, 0)</f>
        <v>1</v>
      </c>
      <c r="AJ27" s="4">
        <v>8.5</v>
      </c>
      <c r="AK27" s="4">
        <f t="array" ref="AK27">IFS(AJ27&gt;1.3, 1, AJ27&lt;0.7, 2, TRUE, 0)</f>
        <v>1</v>
      </c>
      <c r="AL27" s="4">
        <v>14.0</v>
      </c>
      <c r="AM27" s="4">
        <v>0.0</v>
      </c>
      <c r="AN27" s="4">
        <v>10.0</v>
      </c>
      <c r="AO27" s="4">
        <f t="array" ref="AO27">IFS(AN27&gt;52, 1, AN27&lt;7, 2, TRUE, 0)</f>
        <v>0</v>
      </c>
      <c r="AP27" s="4" t="s">
        <v>17</v>
      </c>
      <c r="AQ27" s="4"/>
      <c r="AR27" s="4" t="s">
        <v>17</v>
      </c>
      <c r="AS27" s="4"/>
      <c r="AT27" s="4" t="s">
        <v>17</v>
      </c>
      <c r="AU27" s="4"/>
      <c r="AV27" s="4">
        <v>8.8</v>
      </c>
      <c r="AW27" s="4">
        <v>0.0</v>
      </c>
      <c r="AX27" s="4">
        <v>5.4</v>
      </c>
      <c r="AY27" s="4">
        <v>1.0</v>
      </c>
      <c r="AZ27" s="4">
        <v>139.0</v>
      </c>
      <c r="BA27" s="4">
        <f t="array" ref="BA27">IFS(AZ27&gt;146, 1, AZ27&lt;136, 2, TRUE, 0)</f>
        <v>0</v>
      </c>
      <c r="BB27" s="4">
        <v>4.2</v>
      </c>
      <c r="BC27" s="4">
        <f t="array" ref="BC27">IFS(BB27&gt;5.1, 1, BB27&lt;3.5, 2, TRUE, 0)</f>
        <v>0</v>
      </c>
      <c r="BD27" s="4">
        <v>6.7</v>
      </c>
      <c r="BE27" s="4">
        <v>0.0</v>
      </c>
      <c r="BF27" s="4">
        <v>4.2</v>
      </c>
      <c r="BG27" s="4">
        <v>0.0</v>
      </c>
      <c r="BH27" s="4">
        <v>2.5</v>
      </c>
      <c r="BI27" s="4">
        <v>0.0</v>
      </c>
      <c r="BJ27" s="4">
        <v>53.0</v>
      </c>
      <c r="BK27" s="4">
        <v>0.0</v>
      </c>
      <c r="BL27" s="4" t="s">
        <v>17</v>
      </c>
      <c r="BN27" s="4" t="s">
        <v>17</v>
      </c>
      <c r="BP27" s="4" t="s">
        <v>17</v>
      </c>
      <c r="BR27" s="4" t="s">
        <v>17</v>
      </c>
      <c r="BV27" s="6" t="s">
        <v>134</v>
      </c>
      <c r="BW27" s="4">
        <f>COUNTIF(I:I,"0")</f>
        <v>26</v>
      </c>
    </row>
    <row r="28" ht="15.75" customHeight="1">
      <c r="A28" s="4">
        <v>165551.0</v>
      </c>
      <c r="B28" s="9" t="s">
        <v>21</v>
      </c>
      <c r="C28" s="4">
        <v>72.0</v>
      </c>
      <c r="D28" s="4">
        <v>8.62</v>
      </c>
      <c r="E28" s="4">
        <f t="array" ref="E28">IFS(D28&gt;10, 1, D28&lt;4, 2, TRUE, 0)</f>
        <v>0</v>
      </c>
      <c r="F28" s="4">
        <v>4.19</v>
      </c>
      <c r="G28" s="4">
        <f t="array" ref="G28">IFS(F28&gt;6.2, 1, F28&lt;3.7, 2, TRUE, 0)</f>
        <v>0</v>
      </c>
      <c r="H28" s="4">
        <v>12.2</v>
      </c>
      <c r="I28" s="4">
        <f t="array" ref="I28">IFS(H28&gt;18, 1, H28&lt;13, 2, TRUE, 0)</f>
        <v>2</v>
      </c>
      <c r="J28" s="4">
        <v>36.2</v>
      </c>
      <c r="K28" s="4">
        <f t="array" ref="K28">IFS(J28&gt;55, 1, J28&lt;34, 2, TRUE, 0)</f>
        <v>0</v>
      </c>
      <c r="L28" s="4">
        <v>86.4</v>
      </c>
      <c r="M28" s="4">
        <v>0.0</v>
      </c>
      <c r="N28" s="4">
        <v>29.1</v>
      </c>
      <c r="O28" s="4">
        <v>0.0</v>
      </c>
      <c r="P28" s="4">
        <v>33.7</v>
      </c>
      <c r="Q28" s="4">
        <v>0.0</v>
      </c>
      <c r="R28" s="4">
        <v>143.0</v>
      </c>
      <c r="S28" s="4">
        <v>0.0</v>
      </c>
      <c r="T28" s="4">
        <v>14.3</v>
      </c>
      <c r="U28" s="4">
        <v>0.0</v>
      </c>
      <c r="V28" s="4">
        <v>71.8</v>
      </c>
      <c r="W28" s="4">
        <v>0.0</v>
      </c>
      <c r="X28" s="4">
        <v>16.6</v>
      </c>
      <c r="Y28" s="4">
        <v>2.0</v>
      </c>
      <c r="Z28" s="4">
        <v>7.5</v>
      </c>
      <c r="AA28" s="4">
        <v>0.0</v>
      </c>
      <c r="AB28" s="4">
        <v>3.6</v>
      </c>
      <c r="AC28" s="4">
        <v>0.0</v>
      </c>
      <c r="AD28" s="4">
        <v>0.5</v>
      </c>
      <c r="AE28" s="4">
        <v>0.0</v>
      </c>
      <c r="AF28" s="4">
        <v>131.0</v>
      </c>
      <c r="AG28" s="4">
        <f t="array" ref="AG28">IFS(AF28&gt;100, 1, AF28&lt;70, 2, TRUE, 0)</f>
        <v>1</v>
      </c>
      <c r="AH28" s="4">
        <v>78.2</v>
      </c>
      <c r="AI28" s="4">
        <f t="array" ref="AI28">IFS(AH28&gt;20, 1, AH28&lt;8, 2, TRUE, 0)</f>
        <v>1</v>
      </c>
      <c r="AJ28" s="4">
        <v>10.1</v>
      </c>
      <c r="AK28" s="4">
        <f t="array" ref="AK28">IFS(AJ28&gt;1.3, 1, AJ28&lt;0.7, 2, TRUE, 0)</f>
        <v>1</v>
      </c>
      <c r="AL28" s="4">
        <v>15.0</v>
      </c>
      <c r="AM28" s="4">
        <v>0.0</v>
      </c>
      <c r="AN28" s="4">
        <v>12.0</v>
      </c>
      <c r="AO28" s="4">
        <f t="array" ref="AO28">IFS(AN28&gt;52, 1, AN28&lt;7, 2, TRUE, 0)</f>
        <v>0</v>
      </c>
      <c r="AP28" s="4" t="s">
        <v>17</v>
      </c>
      <c r="AQ28" s="4"/>
      <c r="AR28" s="4" t="s">
        <v>17</v>
      </c>
      <c r="AS28" s="4"/>
      <c r="AT28" s="4" t="s">
        <v>17</v>
      </c>
      <c r="AU28" s="4"/>
      <c r="AV28" s="4">
        <v>9.0</v>
      </c>
      <c r="AW28" s="4">
        <v>0.0</v>
      </c>
      <c r="AX28" s="4">
        <v>5.6</v>
      </c>
      <c r="AY28" s="4">
        <v>1.0</v>
      </c>
      <c r="AZ28" s="4">
        <v>135.0</v>
      </c>
      <c r="BA28" s="4">
        <f t="array" ref="BA28">IFS(AZ28&gt;146, 1, AZ28&lt;136, 2, TRUE, 0)</f>
        <v>2</v>
      </c>
      <c r="BB28" s="4">
        <v>5.2</v>
      </c>
      <c r="BC28" s="4">
        <f t="array" ref="BC28">IFS(BB28&gt;5.1, 1, BB28&lt;3.5, 2, TRUE, 0)</f>
        <v>1</v>
      </c>
      <c r="BD28" s="4">
        <v>6.3</v>
      </c>
      <c r="BE28" s="4">
        <v>2.0</v>
      </c>
      <c r="BF28" s="4">
        <v>4.1</v>
      </c>
      <c r="BG28" s="4">
        <v>0.0</v>
      </c>
      <c r="BH28" s="4">
        <v>2.2</v>
      </c>
      <c r="BI28" s="4">
        <v>0.0</v>
      </c>
      <c r="BJ28" s="4">
        <v>58.0</v>
      </c>
      <c r="BK28" s="4">
        <v>0.0</v>
      </c>
      <c r="BL28" s="4" t="s">
        <v>17</v>
      </c>
      <c r="BN28" s="4" t="s">
        <v>17</v>
      </c>
      <c r="BP28" s="4" t="s">
        <v>17</v>
      </c>
      <c r="BR28" s="4" t="s">
        <v>17</v>
      </c>
      <c r="BV28" s="6" t="s">
        <v>135</v>
      </c>
      <c r="BW28" s="4">
        <f>COUNTIF(I:I,"2")</f>
        <v>86</v>
      </c>
    </row>
    <row r="29" ht="15.75" customHeight="1">
      <c r="A29" s="4">
        <v>223535.0</v>
      </c>
      <c r="B29" s="9" t="s">
        <v>11</v>
      </c>
      <c r="C29" s="4">
        <v>62.0</v>
      </c>
      <c r="D29" s="4">
        <v>5.02</v>
      </c>
      <c r="E29" s="4">
        <f t="array" ref="E29">IFS(D29&gt;10, 1, D29&lt;4, 2, TRUE, 0)</f>
        <v>0</v>
      </c>
      <c r="F29" s="4">
        <v>3.24</v>
      </c>
      <c r="G29" s="4">
        <f t="array" ref="G29">IFS(F29&gt;6.2, 1, F29&lt;3.7, 2, TRUE, 0)</f>
        <v>2</v>
      </c>
      <c r="H29" s="4">
        <v>10.6</v>
      </c>
      <c r="I29" s="4">
        <f t="array" ref="I29">IFS(H29&gt;18, 1, H29&lt;13, 2, TRUE, 0)</f>
        <v>2</v>
      </c>
      <c r="J29" s="4">
        <v>29.5</v>
      </c>
      <c r="K29" s="4">
        <f t="array" ref="K29">IFS(J29&gt;55, 1, J29&lt;34, 2, TRUE, 0)</f>
        <v>2</v>
      </c>
      <c r="L29" s="4">
        <v>91.0</v>
      </c>
      <c r="M29" s="4">
        <v>0.0</v>
      </c>
      <c r="N29" s="4">
        <v>32.7</v>
      </c>
      <c r="O29" s="4">
        <v>1.0</v>
      </c>
      <c r="P29" s="4">
        <v>35.9</v>
      </c>
      <c r="Q29" s="4">
        <v>0.0</v>
      </c>
      <c r="R29" s="4">
        <v>158.0</v>
      </c>
      <c r="S29" s="4">
        <v>0.0</v>
      </c>
      <c r="T29" s="4">
        <v>12.0</v>
      </c>
      <c r="U29" s="4">
        <v>0.0</v>
      </c>
      <c r="V29" s="4">
        <v>59.5</v>
      </c>
      <c r="W29" s="4">
        <v>0.0</v>
      </c>
      <c r="X29" s="4">
        <v>26.9</v>
      </c>
      <c r="Y29" s="4">
        <v>0.0</v>
      </c>
      <c r="Z29" s="4">
        <v>8.6</v>
      </c>
      <c r="AA29" s="4">
        <v>0.0</v>
      </c>
      <c r="AB29" s="4">
        <v>4.4</v>
      </c>
      <c r="AC29" s="4">
        <v>0.0</v>
      </c>
      <c r="AD29" s="4">
        <v>0.6</v>
      </c>
      <c r="AE29" s="4">
        <v>0.0</v>
      </c>
      <c r="AF29" s="4">
        <v>74.0</v>
      </c>
      <c r="AG29" s="4">
        <f t="array" ref="AG29">IFS(AF29&gt;100, 1, AF29&lt;70, 2, TRUE, 0)</f>
        <v>0</v>
      </c>
      <c r="AH29" s="4">
        <v>93.9</v>
      </c>
      <c r="AI29" s="4">
        <f t="array" ref="AI29">IFS(AH29&gt;20, 1, AH29&lt;8, 2, TRUE, 0)</f>
        <v>1</v>
      </c>
      <c r="AJ29" s="4">
        <v>12.1</v>
      </c>
      <c r="AK29" s="4">
        <f t="array" ref="AK29">IFS(AJ29&gt;1.3, 1, AJ29&lt;0.7, 2, TRUE, 0)</f>
        <v>1</v>
      </c>
      <c r="AL29" s="4">
        <v>20.0</v>
      </c>
      <c r="AM29" s="4">
        <v>0.0</v>
      </c>
      <c r="AN29" s="4">
        <v>21.0</v>
      </c>
      <c r="AO29" s="4">
        <f t="array" ref="AO29">IFS(AN29&gt;52, 1, AN29&lt;7, 2, TRUE, 0)</f>
        <v>0</v>
      </c>
      <c r="AP29" s="4" t="s">
        <v>17</v>
      </c>
      <c r="AQ29" s="4"/>
      <c r="AR29" s="4" t="s">
        <v>17</v>
      </c>
      <c r="AS29" s="4"/>
      <c r="AT29" s="4" t="s">
        <v>17</v>
      </c>
      <c r="AU29" s="4"/>
      <c r="AV29" s="4">
        <v>9.6</v>
      </c>
      <c r="AW29" s="4">
        <v>0.0</v>
      </c>
      <c r="AX29" s="4">
        <v>5.2</v>
      </c>
      <c r="AY29" s="4">
        <v>1.0</v>
      </c>
      <c r="AZ29" s="4">
        <v>136.0</v>
      </c>
      <c r="BA29" s="4">
        <f t="array" ref="BA29">IFS(AZ29&gt;146, 1, AZ29&lt;136, 2, TRUE, 0)</f>
        <v>0</v>
      </c>
      <c r="BB29" s="4">
        <v>6.0</v>
      </c>
      <c r="BC29" s="4">
        <f t="array" ref="BC29">IFS(BB29&gt;5.1, 1, BB29&lt;3.5, 2, TRUE, 0)</f>
        <v>1</v>
      </c>
      <c r="BD29" s="4">
        <v>7.0</v>
      </c>
      <c r="BE29" s="4">
        <v>0.0</v>
      </c>
      <c r="BF29" s="4">
        <v>4.4</v>
      </c>
      <c r="BG29" s="4">
        <v>0.0</v>
      </c>
      <c r="BH29" s="4">
        <v>2.6</v>
      </c>
      <c r="BI29" s="4">
        <v>0.0</v>
      </c>
      <c r="BJ29" s="4">
        <v>73.0</v>
      </c>
      <c r="BK29" s="4">
        <v>0.0</v>
      </c>
      <c r="BL29" s="4" t="s">
        <v>17</v>
      </c>
      <c r="BN29" s="4" t="s">
        <v>17</v>
      </c>
      <c r="BP29" s="4" t="s">
        <v>17</v>
      </c>
      <c r="BR29" s="4" t="s">
        <v>17</v>
      </c>
    </row>
    <row r="30" ht="15.75" customHeight="1">
      <c r="A30" s="4">
        <v>278250.0</v>
      </c>
      <c r="B30" s="9" t="s">
        <v>11</v>
      </c>
      <c r="C30" s="4">
        <v>55.0</v>
      </c>
      <c r="D30" s="4">
        <v>6.63</v>
      </c>
      <c r="E30" s="4">
        <f t="array" ref="E30">IFS(D30&gt;10, 1, D30&lt;4, 2, TRUE, 0)</f>
        <v>0</v>
      </c>
      <c r="F30" s="4">
        <v>3.56</v>
      </c>
      <c r="G30" s="4">
        <f t="array" ref="G30">IFS(F30&gt;6.2, 1, F30&lt;3.7, 2, TRUE, 0)</f>
        <v>2</v>
      </c>
      <c r="H30" s="4">
        <v>10.6</v>
      </c>
      <c r="I30" s="4">
        <f t="array" ref="I30">IFS(H30&gt;18, 1, H30&lt;13, 2, TRUE, 0)</f>
        <v>2</v>
      </c>
      <c r="J30" s="4">
        <v>30.6</v>
      </c>
      <c r="K30" s="4">
        <f t="array" ref="K30">IFS(J30&gt;55, 1, J30&lt;34, 2, TRUE, 0)</f>
        <v>2</v>
      </c>
      <c r="L30" s="4">
        <v>86.0</v>
      </c>
      <c r="M30" s="4">
        <v>0.0</v>
      </c>
      <c r="N30" s="4">
        <v>29.8</v>
      </c>
      <c r="O30" s="4">
        <v>0.0</v>
      </c>
      <c r="P30" s="4">
        <v>34.6</v>
      </c>
      <c r="Q30" s="4">
        <v>0.0</v>
      </c>
      <c r="R30" s="4">
        <v>276.0</v>
      </c>
      <c r="S30" s="4">
        <v>0.0</v>
      </c>
      <c r="T30" s="4">
        <v>13.8</v>
      </c>
      <c r="U30" s="4">
        <v>0.0</v>
      </c>
      <c r="V30" s="4">
        <v>66.4</v>
      </c>
      <c r="W30" s="4">
        <v>0.0</v>
      </c>
      <c r="X30" s="4">
        <v>18.9</v>
      </c>
      <c r="Y30" s="4">
        <v>2.0</v>
      </c>
      <c r="Z30" s="4">
        <v>7.5</v>
      </c>
      <c r="AA30" s="4">
        <v>0.0</v>
      </c>
      <c r="AB30" s="4">
        <v>6.6</v>
      </c>
      <c r="AC30" s="4">
        <v>1.0</v>
      </c>
      <c r="AD30" s="4">
        <v>0.6</v>
      </c>
      <c r="AE30" s="4">
        <v>0.0</v>
      </c>
      <c r="AF30" s="4">
        <v>105.0</v>
      </c>
      <c r="AG30" s="4">
        <f t="array" ref="AG30">IFS(AF30&gt;100, 1, AF30&lt;70, 2, TRUE, 0)</f>
        <v>1</v>
      </c>
      <c r="AH30" s="4">
        <v>51.9</v>
      </c>
      <c r="AI30" s="4">
        <f t="array" ref="AI30">IFS(AH30&gt;20, 1, AH30&lt;8, 2, TRUE, 0)</f>
        <v>1</v>
      </c>
      <c r="AJ30" s="4">
        <v>11.7</v>
      </c>
      <c r="AK30" s="4">
        <f t="array" ref="AK30">IFS(AJ30&gt;1.3, 1, AJ30&lt;0.7, 2, TRUE, 0)</f>
        <v>1</v>
      </c>
      <c r="AL30" s="4">
        <v>14.0</v>
      </c>
      <c r="AM30" s="4">
        <v>0.0</v>
      </c>
      <c r="AN30" s="4">
        <v>10.0</v>
      </c>
      <c r="AO30" s="4">
        <f t="array" ref="AO30">IFS(AN30&gt;52, 1, AN30&lt;7, 2, TRUE, 0)</f>
        <v>0</v>
      </c>
      <c r="AP30" s="4" t="s">
        <v>17</v>
      </c>
      <c r="AQ30" s="4"/>
      <c r="AR30" s="4" t="s">
        <v>17</v>
      </c>
      <c r="AS30" s="4"/>
      <c r="AT30" s="4" t="s">
        <v>17</v>
      </c>
      <c r="AU30" s="4"/>
      <c r="AV30" s="4">
        <v>9.5</v>
      </c>
      <c r="AW30" s="4">
        <v>0.0</v>
      </c>
      <c r="AX30" s="4">
        <v>4.5</v>
      </c>
      <c r="AY30" s="4">
        <v>0.0</v>
      </c>
      <c r="AZ30" s="4">
        <v>137.0</v>
      </c>
      <c r="BA30" s="4">
        <f t="array" ref="BA30">IFS(AZ30&gt;146, 1, AZ30&lt;136, 2, TRUE, 0)</f>
        <v>0</v>
      </c>
      <c r="BB30" s="4">
        <v>4.0</v>
      </c>
      <c r="BC30" s="4">
        <f t="array" ref="BC30">IFS(BB30&gt;5.1, 1, BB30&lt;3.5, 2, TRUE, 0)</f>
        <v>0</v>
      </c>
      <c r="BD30" s="4">
        <v>7.0</v>
      </c>
      <c r="BE30" s="4">
        <v>0.0</v>
      </c>
      <c r="BF30" s="4">
        <v>4.1</v>
      </c>
      <c r="BG30" s="4">
        <v>0.0</v>
      </c>
      <c r="BH30" s="4">
        <v>2.9</v>
      </c>
      <c r="BI30" s="4">
        <v>0.0</v>
      </c>
      <c r="BJ30" s="4">
        <v>150.0</v>
      </c>
      <c r="BK30" s="4">
        <v>1.0</v>
      </c>
      <c r="BL30" s="4" t="s">
        <v>17</v>
      </c>
      <c r="BN30" s="4" t="s">
        <v>17</v>
      </c>
      <c r="BP30" s="4" t="s">
        <v>17</v>
      </c>
      <c r="BR30" s="4" t="s">
        <v>17</v>
      </c>
      <c r="BV30" s="6" t="s">
        <v>136</v>
      </c>
      <c r="BW30" s="4">
        <f>COUNTIF(K:K,"1")</f>
        <v>0</v>
      </c>
    </row>
    <row r="31" ht="15.75" customHeight="1">
      <c r="A31" s="4">
        <v>282862.0</v>
      </c>
      <c r="B31" s="9" t="s">
        <v>11</v>
      </c>
      <c r="C31" s="4">
        <v>70.0</v>
      </c>
      <c r="D31" s="4">
        <v>6.03</v>
      </c>
      <c r="E31" s="4">
        <f t="array" ref="E31">IFS(D31&gt;10, 1, D31&lt;4, 2, TRUE, 0)</f>
        <v>0</v>
      </c>
      <c r="F31" s="4">
        <v>3.48</v>
      </c>
      <c r="G31" s="4">
        <f t="array" ref="G31">IFS(F31&gt;6.2, 1, F31&lt;3.7, 2, TRUE, 0)</f>
        <v>2</v>
      </c>
      <c r="H31" s="4">
        <v>11.3</v>
      </c>
      <c r="I31" s="4">
        <f t="array" ref="I31">IFS(H31&gt;18, 1, H31&lt;13, 2, TRUE, 0)</f>
        <v>2</v>
      </c>
      <c r="J31" s="4">
        <v>32.4</v>
      </c>
      <c r="K31" s="4">
        <f t="array" ref="K31">IFS(J31&gt;55, 1, J31&lt;34, 2, TRUE, 0)</f>
        <v>2</v>
      </c>
      <c r="L31" s="4">
        <v>93.1</v>
      </c>
      <c r="M31" s="4">
        <v>0.0</v>
      </c>
      <c r="N31" s="4">
        <v>32.5</v>
      </c>
      <c r="O31" s="4">
        <v>1.0</v>
      </c>
      <c r="P31" s="4">
        <v>34.9</v>
      </c>
      <c r="Q31" s="4">
        <v>0.0</v>
      </c>
      <c r="R31" s="4">
        <v>181.0</v>
      </c>
      <c r="S31" s="4">
        <v>0.0</v>
      </c>
      <c r="T31" s="4">
        <v>14.3</v>
      </c>
      <c r="U31" s="4">
        <v>0.0</v>
      </c>
      <c r="V31" s="4">
        <v>77.1</v>
      </c>
      <c r="W31" s="4">
        <v>0.0</v>
      </c>
      <c r="X31" s="4">
        <v>12.6</v>
      </c>
      <c r="Y31" s="4">
        <v>2.0</v>
      </c>
      <c r="Z31" s="4">
        <v>7.0</v>
      </c>
      <c r="AA31" s="4">
        <v>0.0</v>
      </c>
      <c r="AB31" s="4">
        <v>2.8</v>
      </c>
      <c r="AC31" s="4">
        <v>0.0</v>
      </c>
      <c r="AD31" s="4">
        <v>0.5</v>
      </c>
      <c r="AE31" s="4">
        <v>0.0</v>
      </c>
      <c r="AF31" s="4">
        <v>80.0</v>
      </c>
      <c r="AG31" s="4">
        <f t="array" ref="AG31">IFS(AF31&gt;100, 1, AF31&lt;70, 2, TRUE, 0)</f>
        <v>0</v>
      </c>
      <c r="AH31" s="4">
        <v>43.3</v>
      </c>
      <c r="AI31" s="4">
        <f t="array" ref="AI31">IFS(AH31&gt;20, 1, AH31&lt;8, 2, TRUE, 0)</f>
        <v>1</v>
      </c>
      <c r="AJ31" s="4">
        <v>13.9</v>
      </c>
      <c r="AK31" s="4">
        <f t="array" ref="AK31">IFS(AJ31&gt;1.3, 1, AJ31&lt;0.7, 2, TRUE, 0)</f>
        <v>1</v>
      </c>
      <c r="AL31" s="4">
        <v>9.0</v>
      </c>
      <c r="AM31" s="4">
        <v>2.0</v>
      </c>
      <c r="AN31" s="4">
        <v>7.0</v>
      </c>
      <c r="AO31" s="4">
        <f t="array" ref="AO31">IFS(AN31&gt;52, 1, AN31&lt;7, 2, TRUE, 0)</f>
        <v>0</v>
      </c>
      <c r="AP31" s="4" t="s">
        <v>17</v>
      </c>
      <c r="AQ31" s="4"/>
      <c r="AR31" s="4" t="s">
        <v>17</v>
      </c>
      <c r="AS31" s="4"/>
      <c r="AT31" s="4" t="s">
        <v>17</v>
      </c>
      <c r="AU31" s="4"/>
      <c r="AV31" s="4">
        <v>8.7</v>
      </c>
      <c r="AW31" s="4">
        <v>2.0</v>
      </c>
      <c r="AX31" s="4">
        <v>3.3</v>
      </c>
      <c r="AY31" s="4">
        <v>0.0</v>
      </c>
      <c r="AZ31" s="4">
        <v>136.0</v>
      </c>
      <c r="BA31" s="4">
        <f t="array" ref="BA31">IFS(AZ31&gt;146, 1, AZ31&lt;136, 2, TRUE, 0)</f>
        <v>0</v>
      </c>
      <c r="BB31" s="4">
        <v>4.2</v>
      </c>
      <c r="BC31" s="4">
        <f t="array" ref="BC31">IFS(BB31&gt;5.1, 1, BB31&lt;3.5, 2, TRUE, 0)</f>
        <v>0</v>
      </c>
      <c r="BD31" s="4">
        <v>6.3</v>
      </c>
      <c r="BE31" s="4">
        <v>2.0</v>
      </c>
      <c r="BF31" s="4">
        <v>4.3</v>
      </c>
      <c r="BG31" s="4">
        <v>0.0</v>
      </c>
      <c r="BH31" s="4">
        <v>2.0</v>
      </c>
      <c r="BI31" s="4">
        <v>0.0</v>
      </c>
      <c r="BJ31" s="4">
        <v>71.0</v>
      </c>
      <c r="BK31" s="4">
        <v>0.0</v>
      </c>
      <c r="BL31" s="4" t="s">
        <v>17</v>
      </c>
      <c r="BN31" s="4" t="s">
        <v>17</v>
      </c>
      <c r="BP31" s="4" t="s">
        <v>17</v>
      </c>
      <c r="BR31" s="4" t="s">
        <v>17</v>
      </c>
      <c r="BV31" s="6" t="s">
        <v>137</v>
      </c>
      <c r="BW31" s="4">
        <f>COUNTIF(K:K,"0")</f>
        <v>48</v>
      </c>
    </row>
    <row r="32" ht="15.75" customHeight="1">
      <c r="A32" s="4">
        <v>330181.0</v>
      </c>
      <c r="B32" s="9" t="s">
        <v>21</v>
      </c>
      <c r="C32" s="4">
        <v>67.0</v>
      </c>
      <c r="D32" s="4">
        <v>7.09</v>
      </c>
      <c r="E32" s="4">
        <f t="array" ref="E32">IFS(D32&gt;10, 1, D32&lt;4, 2, TRUE, 0)</f>
        <v>0</v>
      </c>
      <c r="F32" s="4">
        <v>3.88</v>
      </c>
      <c r="G32" s="4">
        <f t="array" ref="G32">IFS(F32&gt;6.2, 1, F32&lt;3.7, 2, TRUE, 0)</f>
        <v>0</v>
      </c>
      <c r="H32" s="4">
        <v>11.4</v>
      </c>
      <c r="I32" s="4">
        <f t="array" ref="I32">IFS(H32&gt;18, 1, H32&lt;13, 2, TRUE, 0)</f>
        <v>2</v>
      </c>
      <c r="J32" s="4">
        <v>35.5</v>
      </c>
      <c r="K32" s="4">
        <f t="array" ref="K32">IFS(J32&gt;55, 1, J32&lt;34, 2, TRUE, 0)</f>
        <v>0</v>
      </c>
      <c r="L32" s="4">
        <v>91.5</v>
      </c>
      <c r="M32" s="4">
        <v>0.0</v>
      </c>
      <c r="N32" s="4">
        <v>29.4</v>
      </c>
      <c r="O32" s="4">
        <v>0.0</v>
      </c>
      <c r="P32" s="4">
        <v>32.1</v>
      </c>
      <c r="Q32" s="4">
        <v>0.0</v>
      </c>
      <c r="R32" s="4">
        <v>183.0</v>
      </c>
      <c r="S32" s="4">
        <v>0.0</v>
      </c>
      <c r="T32" s="4">
        <v>15.5</v>
      </c>
      <c r="U32" s="4">
        <v>1.0</v>
      </c>
      <c r="V32" s="4">
        <v>72.1</v>
      </c>
      <c r="W32" s="4">
        <v>0.0</v>
      </c>
      <c r="X32" s="4">
        <v>17.2</v>
      </c>
      <c r="Y32" s="4">
        <v>2.0</v>
      </c>
      <c r="Z32" s="4">
        <v>7.1</v>
      </c>
      <c r="AA32" s="4">
        <v>0.0</v>
      </c>
      <c r="AB32" s="4">
        <v>3.0</v>
      </c>
      <c r="AC32" s="4">
        <v>0.0</v>
      </c>
      <c r="AD32" s="4">
        <v>0.6</v>
      </c>
      <c r="AE32" s="4">
        <v>0.0</v>
      </c>
      <c r="AF32" s="4">
        <v>117.0</v>
      </c>
      <c r="AG32" s="4">
        <f t="array" ref="AG32">IFS(AF32&gt;100, 1, AF32&lt;70, 2, TRUE, 0)</f>
        <v>1</v>
      </c>
      <c r="AH32" s="4">
        <v>59.8</v>
      </c>
      <c r="AI32" s="4">
        <f t="array" ref="AI32">IFS(AH32&gt;20, 1, AH32&lt;8, 2, TRUE, 0)</f>
        <v>1</v>
      </c>
      <c r="AJ32" s="4">
        <v>8.5</v>
      </c>
      <c r="AK32" s="4">
        <f t="array" ref="AK32">IFS(AJ32&gt;1.3, 1, AJ32&lt;0.7, 2, TRUE, 0)</f>
        <v>1</v>
      </c>
      <c r="AL32" s="4">
        <v>12.0</v>
      </c>
      <c r="AM32" s="4">
        <v>2.0</v>
      </c>
      <c r="AN32" s="4">
        <v>10.0</v>
      </c>
      <c r="AO32" s="4">
        <f t="array" ref="AO32">IFS(AN32&gt;52, 1, AN32&lt;7, 2, TRUE, 0)</f>
        <v>0</v>
      </c>
      <c r="AP32" s="4" t="s">
        <v>17</v>
      </c>
      <c r="AQ32" s="4"/>
      <c r="AR32" s="4" t="s">
        <v>17</v>
      </c>
      <c r="AS32" s="4"/>
      <c r="AT32" s="4" t="s">
        <v>17</v>
      </c>
      <c r="AU32" s="4"/>
      <c r="AV32" s="4">
        <v>8.9</v>
      </c>
      <c r="AW32" s="4">
        <v>0.0</v>
      </c>
      <c r="AX32" s="4">
        <v>3.0</v>
      </c>
      <c r="AY32" s="4">
        <v>0.0</v>
      </c>
      <c r="AZ32" s="4">
        <v>133.0</v>
      </c>
      <c r="BA32" s="4">
        <f t="array" ref="BA32">IFS(AZ32&gt;146, 1, AZ32&lt;136, 2, TRUE, 0)</f>
        <v>2</v>
      </c>
      <c r="BB32" s="4">
        <v>5.2</v>
      </c>
      <c r="BC32" s="4">
        <f t="array" ref="BC32">IFS(BB32&gt;5.1, 1, BB32&lt;3.5, 2, TRUE, 0)</f>
        <v>1</v>
      </c>
      <c r="BD32" s="4">
        <v>8.0</v>
      </c>
      <c r="BE32" s="4">
        <v>0.0</v>
      </c>
      <c r="BF32" s="4">
        <v>4.5</v>
      </c>
      <c r="BG32" s="4">
        <v>0.0</v>
      </c>
      <c r="BH32" s="4">
        <v>3.5</v>
      </c>
      <c r="BI32" s="4">
        <v>0.0</v>
      </c>
      <c r="BJ32" s="4">
        <v>56.0</v>
      </c>
      <c r="BK32" s="4">
        <v>0.0</v>
      </c>
      <c r="BL32" s="4" t="s">
        <v>17</v>
      </c>
      <c r="BN32" s="4" t="s">
        <v>17</v>
      </c>
      <c r="BP32" s="4" t="s">
        <v>17</v>
      </c>
      <c r="BR32" s="4" t="s">
        <v>17</v>
      </c>
      <c r="BV32" s="6" t="s">
        <v>138</v>
      </c>
      <c r="BW32" s="4">
        <f>COUNTIF(K:K,"2")</f>
        <v>64</v>
      </c>
    </row>
    <row r="33" ht="15.75" customHeight="1">
      <c r="A33" s="4">
        <v>334137.0</v>
      </c>
      <c r="B33" s="9" t="s">
        <v>21</v>
      </c>
      <c r="C33" s="4">
        <v>49.0</v>
      </c>
      <c r="D33" s="4">
        <v>10.67</v>
      </c>
      <c r="E33" s="4">
        <f t="array" ref="E33">IFS(D33&gt;10, 1, D33&lt;4, 2, TRUE, 0)</f>
        <v>1</v>
      </c>
      <c r="F33" s="4">
        <v>3.28</v>
      </c>
      <c r="G33" s="4">
        <f t="array" ref="G33">IFS(F33&gt;6.2, 1, F33&lt;3.7, 2, TRUE, 0)</f>
        <v>2</v>
      </c>
      <c r="H33" s="4">
        <v>9.9</v>
      </c>
      <c r="I33" s="4">
        <f t="array" ref="I33">IFS(H33&gt;18, 1, H33&lt;13, 2, TRUE, 0)</f>
        <v>2</v>
      </c>
      <c r="J33" s="4">
        <v>28.6</v>
      </c>
      <c r="K33" s="4">
        <f t="array" ref="K33">IFS(J33&gt;55, 1, J33&lt;34, 2, TRUE, 0)</f>
        <v>2</v>
      </c>
      <c r="L33" s="4">
        <v>87.2</v>
      </c>
      <c r="M33" s="4">
        <v>0.0</v>
      </c>
      <c r="N33" s="4">
        <v>30.2</v>
      </c>
      <c r="O33" s="4">
        <v>0.0</v>
      </c>
      <c r="P33" s="4">
        <v>34.6</v>
      </c>
      <c r="Q33" s="4">
        <v>0.0</v>
      </c>
      <c r="R33" s="4">
        <v>118.0</v>
      </c>
      <c r="S33" s="4">
        <v>2.0</v>
      </c>
      <c r="T33" s="4">
        <v>15.7</v>
      </c>
      <c r="U33" s="4">
        <v>1.0</v>
      </c>
      <c r="V33" s="4">
        <v>76.2</v>
      </c>
      <c r="W33" s="4">
        <v>0.0</v>
      </c>
      <c r="X33" s="4">
        <v>15.0</v>
      </c>
      <c r="Y33" s="4">
        <v>2.0</v>
      </c>
      <c r="Z33" s="4">
        <v>5.9</v>
      </c>
      <c r="AA33" s="4">
        <v>0.0</v>
      </c>
      <c r="AB33" s="4">
        <v>2.6</v>
      </c>
      <c r="AC33" s="4">
        <v>0.0</v>
      </c>
      <c r="AD33" s="4">
        <v>0.3</v>
      </c>
      <c r="AE33" s="4">
        <v>0.0</v>
      </c>
      <c r="AF33" s="4">
        <v>170.0</v>
      </c>
      <c r="AG33" s="4">
        <f t="array" ref="AG33">IFS(AF33&gt;100, 1, AF33&lt;70, 2, TRUE, 0)</f>
        <v>1</v>
      </c>
      <c r="AH33" s="4">
        <v>35.4</v>
      </c>
      <c r="AI33" s="4">
        <f t="array" ref="AI33">IFS(AH33&gt;20, 1, AH33&lt;8, 2, TRUE, 0)</f>
        <v>1</v>
      </c>
      <c r="AJ33" s="4">
        <v>5.5</v>
      </c>
      <c r="AK33" s="4">
        <f t="array" ref="AK33">IFS(AJ33&gt;1.3, 1, AJ33&lt;0.7, 2, TRUE, 0)</f>
        <v>1</v>
      </c>
      <c r="AL33" s="4">
        <v>20.0</v>
      </c>
      <c r="AM33" s="4">
        <v>0.0</v>
      </c>
      <c r="AN33" s="4">
        <v>18.0</v>
      </c>
      <c r="AO33" s="4">
        <f t="array" ref="AO33">IFS(AN33&gt;52, 1, AN33&lt;7, 2, TRUE, 0)</f>
        <v>0</v>
      </c>
      <c r="AP33" s="4" t="s">
        <v>17</v>
      </c>
      <c r="AQ33" s="4"/>
      <c r="AR33" s="4" t="s">
        <v>17</v>
      </c>
      <c r="AS33" s="4"/>
      <c r="AT33" s="4" t="s">
        <v>17</v>
      </c>
      <c r="AU33" s="4"/>
      <c r="AV33" s="4">
        <v>7.8</v>
      </c>
      <c r="AW33" s="4">
        <v>2.0</v>
      </c>
      <c r="AX33" s="4">
        <v>2.3</v>
      </c>
      <c r="AY33" s="4">
        <v>2.0</v>
      </c>
      <c r="AZ33" s="4">
        <v>128.0</v>
      </c>
      <c r="BA33" s="4">
        <f t="array" ref="BA33">IFS(AZ33&gt;146, 1, AZ33&lt;136, 2, TRUE, 0)</f>
        <v>2</v>
      </c>
      <c r="BB33" s="4">
        <v>3.4</v>
      </c>
      <c r="BC33" s="4">
        <f t="array" ref="BC33">IFS(BB33&gt;5.1, 1, BB33&lt;3.5, 2, TRUE, 0)</f>
        <v>2</v>
      </c>
      <c r="BD33" s="4">
        <v>7.5</v>
      </c>
      <c r="BE33" s="4">
        <v>0.0</v>
      </c>
      <c r="BF33" s="4">
        <v>2.9</v>
      </c>
      <c r="BG33" s="4">
        <v>2.0</v>
      </c>
      <c r="BH33" s="4">
        <v>4.6</v>
      </c>
      <c r="BI33" s="4">
        <v>1.0</v>
      </c>
      <c r="BJ33" s="4">
        <v>114.0</v>
      </c>
      <c r="BK33" s="4">
        <v>0.0</v>
      </c>
      <c r="BL33" s="4" t="s">
        <v>17</v>
      </c>
      <c r="BN33" s="4" t="s">
        <v>17</v>
      </c>
      <c r="BP33" s="4" t="s">
        <v>17</v>
      </c>
      <c r="BR33" s="4" t="s">
        <v>17</v>
      </c>
    </row>
    <row r="34" ht="15.75" customHeight="1">
      <c r="A34" s="4">
        <v>342812.0</v>
      </c>
      <c r="B34" s="9" t="s">
        <v>11</v>
      </c>
      <c r="C34" s="4">
        <v>61.0</v>
      </c>
      <c r="D34" s="4">
        <v>5.47</v>
      </c>
      <c r="E34" s="4">
        <f t="array" ref="E34">IFS(D34&gt;10, 1, D34&lt;4, 2, TRUE, 0)</f>
        <v>0</v>
      </c>
      <c r="F34" s="4">
        <v>3.76</v>
      </c>
      <c r="G34" s="4">
        <f t="array" ref="G34">IFS(F34&gt;6.2, 1, F34&lt;3.7, 2, TRUE, 0)</f>
        <v>0</v>
      </c>
      <c r="H34" s="4">
        <v>11.5</v>
      </c>
      <c r="I34" s="4">
        <f t="array" ref="I34">IFS(H34&gt;18, 1, H34&lt;13, 2, TRUE, 0)</f>
        <v>2</v>
      </c>
      <c r="J34" s="4">
        <v>33.7</v>
      </c>
      <c r="K34" s="4">
        <f t="array" ref="K34">IFS(J34&gt;55, 1, J34&lt;34, 2, TRUE, 0)</f>
        <v>2</v>
      </c>
      <c r="L34" s="4">
        <v>89.6</v>
      </c>
      <c r="M34" s="4">
        <v>0.0</v>
      </c>
      <c r="N34" s="4">
        <v>30.6</v>
      </c>
      <c r="O34" s="4">
        <v>0.0</v>
      </c>
      <c r="P34" s="4">
        <v>34.1</v>
      </c>
      <c r="Q34" s="4">
        <v>0.0</v>
      </c>
      <c r="R34" s="4">
        <v>90.0</v>
      </c>
      <c r="S34" s="4">
        <v>2.0</v>
      </c>
      <c r="T34" s="4">
        <v>14.5</v>
      </c>
      <c r="U34" s="4">
        <v>0.0</v>
      </c>
      <c r="V34" s="4">
        <v>86.3</v>
      </c>
      <c r="W34" s="4">
        <v>1.0</v>
      </c>
      <c r="X34" s="4">
        <v>7.7</v>
      </c>
      <c r="Y34" s="4">
        <v>2.0</v>
      </c>
      <c r="Z34" s="4">
        <v>4.0</v>
      </c>
      <c r="AA34" s="4">
        <v>0.0</v>
      </c>
      <c r="AB34" s="4">
        <v>1.6</v>
      </c>
      <c r="AC34" s="4">
        <v>0.0</v>
      </c>
      <c r="AD34" s="4">
        <v>0.4</v>
      </c>
      <c r="AE34" s="4">
        <v>0.0</v>
      </c>
      <c r="AF34" s="4">
        <v>178.0</v>
      </c>
      <c r="AG34" s="4">
        <f t="array" ref="AG34">IFS(AF34&gt;100, 1, AF34&lt;70, 2, TRUE, 0)</f>
        <v>1</v>
      </c>
      <c r="AH34" s="4">
        <v>53.5</v>
      </c>
      <c r="AI34" s="4">
        <f t="array" ref="AI34">IFS(AH34&gt;20, 1, AH34&lt;8, 2, TRUE, 0)</f>
        <v>1</v>
      </c>
      <c r="AJ34" s="4">
        <v>9.4</v>
      </c>
      <c r="AK34" s="4">
        <f t="array" ref="AK34">IFS(AJ34&gt;1.3, 1, AJ34&lt;0.7, 2, TRUE, 0)</f>
        <v>1</v>
      </c>
      <c r="AL34" s="4">
        <v>13.0</v>
      </c>
      <c r="AM34" s="4">
        <v>0.0</v>
      </c>
      <c r="AN34" s="4">
        <v>3.0</v>
      </c>
      <c r="AO34" s="4">
        <f t="array" ref="AO34">IFS(AN34&gt;52, 1, AN34&lt;7, 2, TRUE, 0)</f>
        <v>2</v>
      </c>
      <c r="AP34" s="4" t="s">
        <v>17</v>
      </c>
      <c r="AQ34" s="4"/>
      <c r="AR34" s="4" t="s">
        <v>17</v>
      </c>
      <c r="AS34" s="4"/>
      <c r="AT34" s="4" t="s">
        <v>17</v>
      </c>
      <c r="AU34" s="4"/>
      <c r="AV34" s="4">
        <v>9.1</v>
      </c>
      <c r="AW34" s="4">
        <v>0.0</v>
      </c>
      <c r="AX34" s="4">
        <v>4.4</v>
      </c>
      <c r="AY34" s="4">
        <v>0.0</v>
      </c>
      <c r="AZ34" s="4">
        <v>139.0</v>
      </c>
      <c r="BA34" s="4">
        <f t="array" ref="BA34">IFS(AZ34&gt;146, 1, AZ34&lt;136, 2, TRUE, 0)</f>
        <v>0</v>
      </c>
      <c r="BB34" s="4">
        <v>3.7</v>
      </c>
      <c r="BC34" s="4">
        <f t="array" ref="BC34">IFS(BB34&gt;5.1, 1, BB34&lt;3.5, 2, TRUE, 0)</f>
        <v>0</v>
      </c>
      <c r="BD34" s="4">
        <v>7.9</v>
      </c>
      <c r="BE34" s="4">
        <v>0.0</v>
      </c>
      <c r="BF34" s="4">
        <v>4.6</v>
      </c>
      <c r="BG34" s="4">
        <v>0.0</v>
      </c>
      <c r="BH34" s="4">
        <v>3.3</v>
      </c>
      <c r="BI34" s="4">
        <v>0.0</v>
      </c>
      <c r="BJ34" s="4">
        <v>118.0</v>
      </c>
      <c r="BK34" s="4">
        <v>0.0</v>
      </c>
      <c r="BL34" s="4" t="s">
        <v>17</v>
      </c>
      <c r="BN34" s="4" t="s">
        <v>17</v>
      </c>
      <c r="BP34" s="4" t="s">
        <v>17</v>
      </c>
      <c r="BR34" s="4" t="s">
        <v>17</v>
      </c>
      <c r="BV34" s="6" t="s">
        <v>139</v>
      </c>
      <c r="BW34" s="4">
        <f>COUNTIF(AG:AG,"1")</f>
        <v>87</v>
      </c>
    </row>
    <row r="35" ht="15.75" customHeight="1">
      <c r="A35" s="4">
        <v>343021.0</v>
      </c>
      <c r="B35" s="9" t="s">
        <v>11</v>
      </c>
      <c r="C35" s="4">
        <v>77.0</v>
      </c>
      <c r="D35" s="4">
        <v>5.14</v>
      </c>
      <c r="E35" s="4">
        <f t="array" ref="E35">IFS(D35&gt;10, 1, D35&lt;4, 2, TRUE, 0)</f>
        <v>0</v>
      </c>
      <c r="F35" s="4">
        <v>4.08</v>
      </c>
      <c r="G35" s="4">
        <f t="array" ref="G35">IFS(F35&gt;6.2, 1, F35&lt;3.7, 2, TRUE, 0)</f>
        <v>0</v>
      </c>
      <c r="H35" s="4">
        <v>8.3</v>
      </c>
      <c r="I35" s="4">
        <f t="array" ref="I35">IFS(H35&gt;18, 1, H35&lt;13, 2, TRUE, 0)</f>
        <v>2</v>
      </c>
      <c r="J35" s="4">
        <v>26.2</v>
      </c>
      <c r="K35" s="4">
        <f t="array" ref="K35">IFS(J35&gt;55, 1, J35&lt;34, 2, TRUE, 0)</f>
        <v>2</v>
      </c>
      <c r="L35" s="4">
        <v>64.2</v>
      </c>
      <c r="M35" s="4">
        <v>2.0</v>
      </c>
      <c r="N35" s="4">
        <v>20.3</v>
      </c>
      <c r="O35" s="4">
        <v>2.0</v>
      </c>
      <c r="P35" s="4">
        <v>31.7</v>
      </c>
      <c r="Q35" s="4">
        <v>0.0</v>
      </c>
      <c r="R35" s="4">
        <v>58.0</v>
      </c>
      <c r="S35" s="4">
        <v>2.0</v>
      </c>
      <c r="T35" s="4">
        <v>15.0</v>
      </c>
      <c r="U35" s="4">
        <v>0.0</v>
      </c>
      <c r="V35" s="4">
        <v>69.1</v>
      </c>
      <c r="W35" s="4">
        <v>0.0</v>
      </c>
      <c r="X35" s="4">
        <v>20.6</v>
      </c>
      <c r="Y35" s="4">
        <v>2.0</v>
      </c>
      <c r="Z35" s="4">
        <v>5.8</v>
      </c>
      <c r="AA35" s="4">
        <v>0.0</v>
      </c>
      <c r="AB35" s="4">
        <v>3.9</v>
      </c>
      <c r="AC35" s="4">
        <v>0.0</v>
      </c>
      <c r="AD35" s="4">
        <v>0.6</v>
      </c>
      <c r="AE35" s="4">
        <v>0.0</v>
      </c>
      <c r="AF35" s="4">
        <v>197.0</v>
      </c>
      <c r="AG35" s="4">
        <f t="array" ref="AG35">IFS(AF35&gt;100, 1, AF35&lt;70, 2, TRUE, 0)</f>
        <v>1</v>
      </c>
      <c r="AH35" s="4">
        <v>66.1</v>
      </c>
      <c r="AI35" s="4">
        <f t="array" ref="AI35">IFS(AH35&gt;20, 1, AH35&lt;8, 2, TRUE, 0)</f>
        <v>1</v>
      </c>
      <c r="AJ35" s="4">
        <v>9.6</v>
      </c>
      <c r="AK35" s="4">
        <f t="array" ref="AK35">IFS(AJ35&gt;1.3, 1, AJ35&lt;0.7, 2, TRUE, 0)</f>
        <v>1</v>
      </c>
      <c r="AL35" s="4">
        <v>10.0</v>
      </c>
      <c r="AM35" s="4">
        <v>2.0</v>
      </c>
      <c r="AN35" s="4">
        <v>8.0</v>
      </c>
      <c r="AO35" s="4">
        <f t="array" ref="AO35">IFS(AN35&gt;52, 1, AN35&lt;7, 2, TRUE, 0)</f>
        <v>0</v>
      </c>
      <c r="AP35" s="4" t="s">
        <v>17</v>
      </c>
      <c r="AQ35" s="4"/>
      <c r="AR35" s="4" t="s">
        <v>17</v>
      </c>
      <c r="AS35" s="4"/>
      <c r="AT35" s="4" t="s">
        <v>17</v>
      </c>
      <c r="AU35" s="4"/>
      <c r="AV35" s="4">
        <v>8.5</v>
      </c>
      <c r="AW35" s="4">
        <v>2.0</v>
      </c>
      <c r="AX35" s="4">
        <v>6.1</v>
      </c>
      <c r="AY35" s="4">
        <v>1.0</v>
      </c>
      <c r="AZ35" s="4">
        <v>137.0</v>
      </c>
      <c r="BA35" s="4">
        <f t="array" ref="BA35">IFS(AZ35&gt;146, 1, AZ35&lt;136, 2, TRUE, 0)</f>
        <v>0</v>
      </c>
      <c r="BB35" s="4">
        <v>4.6</v>
      </c>
      <c r="BC35" s="4">
        <f t="array" ref="BC35">IFS(BB35&gt;5.1, 1, BB35&lt;3.5, 2, TRUE, 0)</f>
        <v>0</v>
      </c>
      <c r="BD35" s="4">
        <v>6.6</v>
      </c>
      <c r="BE35" s="4">
        <v>0.0</v>
      </c>
      <c r="BF35" s="4">
        <v>4.0</v>
      </c>
      <c r="BG35" s="4">
        <v>0.0</v>
      </c>
      <c r="BH35" s="4">
        <v>2.6</v>
      </c>
      <c r="BI35" s="4">
        <v>0.0</v>
      </c>
      <c r="BJ35" s="4">
        <v>90.0</v>
      </c>
      <c r="BK35" s="4">
        <v>0.0</v>
      </c>
      <c r="BL35" s="4" t="s">
        <v>17</v>
      </c>
      <c r="BN35" s="4" t="s">
        <v>17</v>
      </c>
      <c r="BP35" s="4" t="s">
        <v>17</v>
      </c>
      <c r="BR35" s="4" t="s">
        <v>17</v>
      </c>
      <c r="BV35" s="6" t="s">
        <v>140</v>
      </c>
      <c r="BW35" s="4">
        <f>COUNTIF(AG:AG,"0")</f>
        <v>25</v>
      </c>
    </row>
    <row r="36" ht="15.75" customHeight="1">
      <c r="A36" s="4">
        <v>349435.0</v>
      </c>
      <c r="B36" s="9" t="s">
        <v>21</v>
      </c>
      <c r="C36" s="4">
        <v>71.0</v>
      </c>
      <c r="D36" s="4">
        <v>5.39</v>
      </c>
      <c r="E36" s="4">
        <f t="array" ref="E36">IFS(D36&gt;10, 1, D36&lt;4, 2, TRUE, 0)</f>
        <v>0</v>
      </c>
      <c r="F36" s="4">
        <v>3.28</v>
      </c>
      <c r="G36" s="4">
        <f t="array" ref="G36">IFS(F36&gt;6.2, 1, F36&lt;3.7, 2, TRUE, 0)</f>
        <v>2</v>
      </c>
      <c r="H36" s="4">
        <v>10.4</v>
      </c>
      <c r="I36" s="4">
        <f t="array" ref="I36">IFS(H36&gt;18, 1, H36&lt;13, 2, TRUE, 0)</f>
        <v>2</v>
      </c>
      <c r="J36" s="4">
        <v>29.4</v>
      </c>
      <c r="K36" s="4">
        <f t="array" ref="K36">IFS(J36&gt;55, 1, J36&lt;34, 2, TRUE, 0)</f>
        <v>2</v>
      </c>
      <c r="L36" s="4">
        <v>89.6</v>
      </c>
      <c r="M36" s="4">
        <v>0.0</v>
      </c>
      <c r="N36" s="4">
        <v>31.7</v>
      </c>
      <c r="O36" s="4">
        <v>0.0</v>
      </c>
      <c r="P36" s="4">
        <v>35.4</v>
      </c>
      <c r="Q36" s="4">
        <v>0.0</v>
      </c>
      <c r="R36" s="4">
        <v>114.0</v>
      </c>
      <c r="S36" s="4">
        <v>2.0</v>
      </c>
      <c r="T36" s="4">
        <v>13.6</v>
      </c>
      <c r="U36" s="4">
        <v>0.0</v>
      </c>
      <c r="V36" s="4">
        <v>73.4</v>
      </c>
      <c r="W36" s="4">
        <v>0.0</v>
      </c>
      <c r="X36" s="4">
        <v>18.2</v>
      </c>
      <c r="Y36" s="4">
        <v>2.0</v>
      </c>
      <c r="Z36" s="4">
        <v>5.4</v>
      </c>
      <c r="AA36" s="4">
        <v>0.0</v>
      </c>
      <c r="AB36" s="4">
        <v>2.8</v>
      </c>
      <c r="AC36" s="4">
        <v>0.0</v>
      </c>
      <c r="AD36" s="4">
        <v>0.2</v>
      </c>
      <c r="AE36" s="4">
        <v>0.0</v>
      </c>
      <c r="AF36" s="4">
        <v>256.0</v>
      </c>
      <c r="AG36" s="4">
        <f t="array" ref="AG36">IFS(AF36&gt;100, 1, AF36&lt;70, 2, TRUE, 0)</f>
        <v>1</v>
      </c>
      <c r="AH36" s="4">
        <v>75.2</v>
      </c>
      <c r="AI36" s="4">
        <f t="array" ref="AI36">IFS(AH36&gt;20, 1, AH36&lt;8, 2, TRUE, 0)</f>
        <v>1</v>
      </c>
      <c r="AJ36" s="4">
        <v>6.3</v>
      </c>
      <c r="AK36" s="4">
        <f t="array" ref="AK36">IFS(AJ36&gt;1.3, 1, AJ36&lt;0.7, 2, TRUE, 0)</f>
        <v>1</v>
      </c>
      <c r="AL36" s="4">
        <v>10.0</v>
      </c>
      <c r="AM36" s="4">
        <v>2.0</v>
      </c>
      <c r="AN36" s="4">
        <v>3.0</v>
      </c>
      <c r="AO36" s="4">
        <f t="array" ref="AO36">IFS(AN36&gt;52, 1, AN36&lt;7, 2, TRUE, 0)</f>
        <v>2</v>
      </c>
      <c r="AP36" s="4" t="s">
        <v>17</v>
      </c>
      <c r="AQ36" s="4"/>
      <c r="AR36" s="4" t="s">
        <v>17</v>
      </c>
      <c r="AS36" s="4"/>
      <c r="AT36" s="4" t="s">
        <v>17</v>
      </c>
      <c r="AU36" s="4"/>
      <c r="AV36" s="4">
        <v>9.9</v>
      </c>
      <c r="AW36" s="4">
        <v>0.0</v>
      </c>
      <c r="AX36" s="4">
        <v>3.98</v>
      </c>
      <c r="AY36" s="4">
        <v>0.0</v>
      </c>
      <c r="AZ36" s="4">
        <v>134.0</v>
      </c>
      <c r="BA36" s="4">
        <f t="array" ref="BA36">IFS(AZ36&gt;146, 1, AZ36&lt;136, 2, TRUE, 0)</f>
        <v>2</v>
      </c>
      <c r="BB36" s="4">
        <v>5.4</v>
      </c>
      <c r="BC36" s="4">
        <f t="array" ref="BC36">IFS(BB36&gt;5.1, 1, BB36&lt;3.5, 2, TRUE, 0)</f>
        <v>1</v>
      </c>
      <c r="BD36" s="4">
        <v>7.5</v>
      </c>
      <c r="BE36" s="4">
        <v>0.0</v>
      </c>
      <c r="BF36" s="4">
        <v>4.7</v>
      </c>
      <c r="BG36" s="4">
        <v>0.0</v>
      </c>
      <c r="BH36" s="4">
        <v>2.8</v>
      </c>
      <c r="BI36" s="4">
        <v>0.0</v>
      </c>
      <c r="BJ36" s="4">
        <v>78.0</v>
      </c>
      <c r="BK36" s="4">
        <v>0.0</v>
      </c>
      <c r="BL36" s="4" t="s">
        <v>17</v>
      </c>
      <c r="BN36" s="4" t="s">
        <v>17</v>
      </c>
      <c r="BP36" s="4" t="s">
        <v>17</v>
      </c>
      <c r="BR36" s="4" t="s">
        <v>17</v>
      </c>
      <c r="BV36" s="6" t="s">
        <v>141</v>
      </c>
      <c r="BW36" s="4">
        <f>COUNTIF(AG:AG,"2")</f>
        <v>0</v>
      </c>
    </row>
    <row r="37" ht="15.75" customHeight="1">
      <c r="A37" s="4">
        <v>350633.0</v>
      </c>
      <c r="B37" s="9" t="s">
        <v>21</v>
      </c>
      <c r="C37" s="4">
        <v>52.0</v>
      </c>
      <c r="D37" s="4">
        <v>8.02</v>
      </c>
      <c r="E37" s="4">
        <f t="array" ref="E37">IFS(D37&gt;10, 1, D37&lt;4, 2, TRUE, 0)</f>
        <v>0</v>
      </c>
      <c r="F37" s="4">
        <v>3.87</v>
      </c>
      <c r="G37" s="4">
        <f t="array" ref="G37">IFS(F37&gt;6.2, 1, F37&lt;3.7, 2, TRUE, 0)</f>
        <v>0</v>
      </c>
      <c r="H37" s="4">
        <v>11.6</v>
      </c>
      <c r="I37" s="4">
        <f t="array" ref="I37">IFS(H37&gt;18, 1, H37&lt;13, 2, TRUE, 0)</f>
        <v>2</v>
      </c>
      <c r="J37" s="4">
        <v>34.4</v>
      </c>
      <c r="K37" s="4">
        <f t="array" ref="K37">IFS(J37&gt;55, 1, J37&lt;34, 2, TRUE, 0)</f>
        <v>0</v>
      </c>
      <c r="L37" s="4">
        <v>88.9</v>
      </c>
      <c r="M37" s="4">
        <v>0.0</v>
      </c>
      <c r="N37" s="4">
        <v>30.0</v>
      </c>
      <c r="O37" s="4">
        <v>0.0</v>
      </c>
      <c r="P37" s="4">
        <v>33.7</v>
      </c>
      <c r="Q37" s="4">
        <v>0.0</v>
      </c>
      <c r="R37" s="4">
        <v>226.0</v>
      </c>
      <c r="S37" s="4">
        <v>0.0</v>
      </c>
      <c r="T37" s="4">
        <v>14.6</v>
      </c>
      <c r="U37" s="4">
        <v>0.0</v>
      </c>
      <c r="V37" s="4">
        <v>73.9</v>
      </c>
      <c r="W37" s="4">
        <v>0.0</v>
      </c>
      <c r="X37" s="4">
        <v>17.0</v>
      </c>
      <c r="Y37" s="4">
        <v>2.0</v>
      </c>
      <c r="Z37" s="4">
        <v>5.4</v>
      </c>
      <c r="AA37" s="4">
        <v>0.0</v>
      </c>
      <c r="AB37" s="4">
        <v>3.1</v>
      </c>
      <c r="AC37" s="4">
        <v>0.0</v>
      </c>
      <c r="AD37" s="4">
        <v>0.6</v>
      </c>
      <c r="AE37" s="4">
        <v>0.0</v>
      </c>
      <c r="AF37" s="4">
        <v>164.0</v>
      </c>
      <c r="AG37" s="4">
        <f t="array" ref="AG37">IFS(AF37&gt;100, 1, AF37&lt;70, 2, TRUE, 0)</f>
        <v>1</v>
      </c>
      <c r="AH37" s="4">
        <v>67.8</v>
      </c>
      <c r="AI37" s="4">
        <f t="array" ref="AI37">IFS(AH37&gt;20, 1, AH37&lt;8, 2, TRUE, 0)</f>
        <v>1</v>
      </c>
      <c r="AJ37" s="4">
        <v>10.5</v>
      </c>
      <c r="AK37" s="4">
        <f t="array" ref="AK37">IFS(AJ37&gt;1.3, 1, AJ37&lt;0.7, 2, TRUE, 0)</f>
        <v>1</v>
      </c>
      <c r="AL37" s="4">
        <v>11.0</v>
      </c>
      <c r="AM37" s="4">
        <v>2.0</v>
      </c>
      <c r="AN37" s="4">
        <v>10.0</v>
      </c>
      <c r="AO37" s="4">
        <f t="array" ref="AO37">IFS(AN37&gt;52, 1, AN37&lt;7, 2, TRUE, 0)</f>
        <v>0</v>
      </c>
      <c r="AP37" s="4" t="s">
        <v>17</v>
      </c>
      <c r="AQ37" s="4"/>
      <c r="AR37" s="4" t="s">
        <v>17</v>
      </c>
      <c r="AS37" s="4"/>
      <c r="AT37" s="4" t="s">
        <v>17</v>
      </c>
      <c r="AU37" s="4"/>
      <c r="AV37" s="4">
        <v>9.9</v>
      </c>
      <c r="AW37" s="4">
        <v>0.0</v>
      </c>
      <c r="AX37" s="4">
        <v>5.5</v>
      </c>
      <c r="AY37" s="4">
        <v>1.0</v>
      </c>
      <c r="AZ37" s="4">
        <v>135.0</v>
      </c>
      <c r="BA37" s="4">
        <f t="array" ref="BA37">IFS(AZ37&gt;146, 1, AZ37&lt;136, 2, TRUE, 0)</f>
        <v>2</v>
      </c>
      <c r="BB37" s="4">
        <v>4.9</v>
      </c>
      <c r="BC37" s="4">
        <f t="array" ref="BC37">IFS(BB37&gt;5.1, 1, BB37&lt;3.5, 2, TRUE, 0)</f>
        <v>0</v>
      </c>
      <c r="BD37" s="4">
        <v>8.1</v>
      </c>
      <c r="BE37" s="4">
        <v>0.0</v>
      </c>
      <c r="BF37" s="4">
        <v>4.4</v>
      </c>
      <c r="BG37" s="4">
        <v>0.0</v>
      </c>
      <c r="BH37" s="4">
        <v>3.7</v>
      </c>
      <c r="BI37" s="4">
        <v>1.0</v>
      </c>
      <c r="BJ37" s="4">
        <v>61.0</v>
      </c>
      <c r="BK37" s="4">
        <v>0.0</v>
      </c>
      <c r="BL37" s="4" t="s">
        <v>17</v>
      </c>
      <c r="BN37" s="4" t="s">
        <v>17</v>
      </c>
      <c r="BP37" s="4" t="s">
        <v>17</v>
      </c>
      <c r="BR37" s="4" t="s">
        <v>17</v>
      </c>
    </row>
    <row r="38" ht="15.75" customHeight="1">
      <c r="A38" s="4">
        <v>351137.0</v>
      </c>
      <c r="B38" s="9" t="s">
        <v>11</v>
      </c>
      <c r="C38" s="4">
        <v>57.0</v>
      </c>
      <c r="D38" s="4">
        <v>5.38</v>
      </c>
      <c r="E38" s="4">
        <f t="array" ref="E38">IFS(D38&gt;10, 1, D38&lt;4, 2, TRUE, 0)</f>
        <v>0</v>
      </c>
      <c r="F38" s="4">
        <v>3.7</v>
      </c>
      <c r="G38" s="4">
        <f t="array" ref="G38">IFS(F38&gt;6.2, 1, F38&lt;3.7, 2, TRUE, 0)</f>
        <v>0</v>
      </c>
      <c r="H38" s="4">
        <v>10.9</v>
      </c>
      <c r="I38" s="4">
        <f t="array" ref="I38">IFS(H38&gt;18, 1, H38&lt;13, 2, TRUE, 0)</f>
        <v>2</v>
      </c>
      <c r="J38" s="4">
        <v>31.0</v>
      </c>
      <c r="K38" s="4">
        <f t="array" ref="K38">IFS(J38&gt;55, 1, J38&lt;34, 2, TRUE, 0)</f>
        <v>2</v>
      </c>
      <c r="L38" s="4">
        <v>83.8</v>
      </c>
      <c r="M38" s="4">
        <v>0.0</v>
      </c>
      <c r="N38" s="4">
        <v>29.5</v>
      </c>
      <c r="O38" s="4">
        <v>0.0</v>
      </c>
      <c r="P38" s="4">
        <v>35.2</v>
      </c>
      <c r="Q38" s="4">
        <v>0.0</v>
      </c>
      <c r="R38" s="4">
        <v>130.0</v>
      </c>
      <c r="S38" s="4">
        <v>2.0</v>
      </c>
      <c r="T38" s="4">
        <v>14.1</v>
      </c>
      <c r="U38" s="4">
        <v>0.0</v>
      </c>
      <c r="V38" s="4">
        <v>75.1</v>
      </c>
      <c r="W38" s="4">
        <v>0.0</v>
      </c>
      <c r="X38" s="4">
        <v>16.4</v>
      </c>
      <c r="Y38" s="4">
        <v>2.0</v>
      </c>
      <c r="Z38" s="4">
        <v>5.9</v>
      </c>
      <c r="AA38" s="4">
        <v>0.0</v>
      </c>
      <c r="AB38" s="4">
        <v>2.2</v>
      </c>
      <c r="AC38" s="4">
        <v>0.0</v>
      </c>
      <c r="AD38" s="4">
        <v>0.4</v>
      </c>
      <c r="AE38" s="4">
        <v>0.0</v>
      </c>
      <c r="AF38" s="4">
        <v>237.0</v>
      </c>
      <c r="AG38" s="4">
        <f t="array" ref="AG38">IFS(AF38&gt;100, 1, AF38&lt;70, 2, TRUE, 0)</f>
        <v>1</v>
      </c>
      <c r="AH38" s="4">
        <v>59.9</v>
      </c>
      <c r="AI38" s="4">
        <f t="array" ref="AI38">IFS(AH38&gt;20, 1, AH38&lt;8, 2, TRUE, 0)</f>
        <v>1</v>
      </c>
      <c r="AJ38" s="4">
        <v>12.1</v>
      </c>
      <c r="AK38" s="4">
        <f t="array" ref="AK38">IFS(AJ38&gt;1.3, 1, AJ38&lt;0.7, 2, TRUE, 0)</f>
        <v>1</v>
      </c>
      <c r="AL38" s="4">
        <v>11.0</v>
      </c>
      <c r="AM38" s="4">
        <v>2.0</v>
      </c>
      <c r="AN38" s="4">
        <v>13.0</v>
      </c>
      <c r="AO38" s="4">
        <f t="array" ref="AO38">IFS(AN38&gt;52, 1, AN38&lt;7, 2, TRUE, 0)</f>
        <v>0</v>
      </c>
      <c r="AP38" s="4" t="s">
        <v>17</v>
      </c>
      <c r="AQ38" s="4"/>
      <c r="AR38" s="4" t="s">
        <v>17</v>
      </c>
      <c r="AS38" s="4"/>
      <c r="AT38" s="4" t="s">
        <v>17</v>
      </c>
      <c r="AU38" s="4"/>
      <c r="AV38" s="4">
        <v>8.0</v>
      </c>
      <c r="AW38" s="4">
        <v>2.0</v>
      </c>
      <c r="AX38" s="4">
        <v>6.8</v>
      </c>
      <c r="AY38" s="4">
        <v>1.0</v>
      </c>
      <c r="AZ38" s="4">
        <v>138.0</v>
      </c>
      <c r="BA38" s="4">
        <f t="array" ref="BA38">IFS(AZ38&gt;146, 1, AZ38&lt;136, 2, TRUE, 0)</f>
        <v>0</v>
      </c>
      <c r="BB38" s="4">
        <v>5.5</v>
      </c>
      <c r="BC38" s="4">
        <f t="array" ref="BC38">IFS(BB38&gt;5.1, 1, BB38&lt;3.5, 2, TRUE, 0)</f>
        <v>1</v>
      </c>
      <c r="BD38" s="4">
        <v>6.9</v>
      </c>
      <c r="BE38" s="4">
        <v>0.0</v>
      </c>
      <c r="BF38" s="4">
        <v>4.3</v>
      </c>
      <c r="BG38" s="4">
        <v>0.0</v>
      </c>
      <c r="BH38" s="4">
        <v>2.6</v>
      </c>
      <c r="BI38" s="4">
        <v>0.0</v>
      </c>
      <c r="BJ38" s="4">
        <v>81.0</v>
      </c>
      <c r="BK38" s="4">
        <v>0.0</v>
      </c>
      <c r="BL38" s="4" t="s">
        <v>17</v>
      </c>
      <c r="BN38" s="4" t="s">
        <v>17</v>
      </c>
      <c r="BP38" s="4" t="s">
        <v>17</v>
      </c>
      <c r="BR38" s="4" t="s">
        <v>17</v>
      </c>
      <c r="BV38" s="6" t="s">
        <v>142</v>
      </c>
      <c r="BW38" s="4">
        <f>COUNTIF(AI:AI,"1")</f>
        <v>79</v>
      </c>
    </row>
    <row r="39" ht="15.75" customHeight="1">
      <c r="A39" s="4">
        <v>357416.0</v>
      </c>
      <c r="B39" s="9" t="s">
        <v>21</v>
      </c>
      <c r="C39" s="4">
        <v>75.0</v>
      </c>
      <c r="D39" s="4">
        <v>7.18</v>
      </c>
      <c r="E39" s="4">
        <f t="array" ref="E39">IFS(D39&gt;10, 1, D39&lt;4, 2, TRUE, 0)</f>
        <v>0</v>
      </c>
      <c r="F39" s="4">
        <v>2.43</v>
      </c>
      <c r="G39" s="4">
        <f t="array" ref="G39">IFS(F39&gt;6.2, 1, F39&lt;3.7, 2, TRUE, 0)</f>
        <v>2</v>
      </c>
      <c r="H39" s="4">
        <v>8.3</v>
      </c>
      <c r="I39" s="4">
        <f t="array" ref="I39">IFS(H39&gt;18, 1, H39&lt;13, 2, TRUE, 0)</f>
        <v>2</v>
      </c>
      <c r="J39" s="4">
        <v>24.8</v>
      </c>
      <c r="K39" s="4">
        <f t="array" ref="K39">IFS(J39&gt;55, 1, J39&lt;34, 2, TRUE, 0)</f>
        <v>2</v>
      </c>
      <c r="L39" s="4">
        <v>102.1</v>
      </c>
      <c r="M39" s="4">
        <v>1.0</v>
      </c>
      <c r="N39" s="4">
        <v>34.2</v>
      </c>
      <c r="O39" s="4">
        <v>1.0</v>
      </c>
      <c r="P39" s="4">
        <v>33.5</v>
      </c>
      <c r="Q39" s="4">
        <v>0.0</v>
      </c>
      <c r="R39" s="4">
        <v>113.0</v>
      </c>
      <c r="S39" s="4">
        <v>2.0</v>
      </c>
      <c r="T39" s="4">
        <v>15.2</v>
      </c>
      <c r="U39" s="4">
        <v>1.0</v>
      </c>
      <c r="V39" s="4">
        <v>69.3</v>
      </c>
      <c r="W39" s="4">
        <v>0.0</v>
      </c>
      <c r="X39" s="4">
        <v>7.9</v>
      </c>
      <c r="Y39" s="4">
        <v>2.0</v>
      </c>
      <c r="Z39" s="4">
        <v>7.5</v>
      </c>
      <c r="AA39" s="4">
        <v>0.0</v>
      </c>
      <c r="AB39" s="4">
        <v>14.6</v>
      </c>
      <c r="AC39" s="4">
        <v>1.0</v>
      </c>
      <c r="AD39" s="4">
        <v>0.7</v>
      </c>
      <c r="AE39" s="4">
        <v>0.0</v>
      </c>
      <c r="AF39" s="4">
        <v>88.0</v>
      </c>
      <c r="AG39" s="4">
        <f t="array" ref="AG39">IFS(AF39&gt;100, 1, AF39&lt;70, 2, TRUE, 0)</f>
        <v>0</v>
      </c>
      <c r="AH39" s="4">
        <v>45.6</v>
      </c>
      <c r="AI39" s="4">
        <f t="array" ref="AI39">IFS(AH39&gt;20, 1, AH39&lt;8, 2, TRUE, 0)</f>
        <v>1</v>
      </c>
      <c r="AJ39" s="4">
        <v>3.1</v>
      </c>
      <c r="AK39" s="4">
        <f t="array" ref="AK39">IFS(AJ39&gt;1.3, 1, AJ39&lt;0.7, 2, TRUE, 0)</f>
        <v>1</v>
      </c>
      <c r="AL39" s="4">
        <v>15.0</v>
      </c>
      <c r="AM39" s="4">
        <v>0.0</v>
      </c>
      <c r="AN39" s="4">
        <v>10.0</v>
      </c>
      <c r="AO39" s="4">
        <f t="array" ref="AO39">IFS(AN39&gt;52, 1, AN39&lt;7, 2, TRUE, 0)</f>
        <v>0</v>
      </c>
      <c r="AP39" s="4" t="s">
        <v>17</v>
      </c>
      <c r="AQ39" s="4"/>
      <c r="AR39" s="4" t="s">
        <v>17</v>
      </c>
      <c r="AS39" s="4"/>
      <c r="AT39" s="4" t="s">
        <v>17</v>
      </c>
      <c r="AU39" s="4"/>
      <c r="AV39" s="4">
        <v>11.8</v>
      </c>
      <c r="AW39" s="4">
        <v>1.0</v>
      </c>
      <c r="AX39" s="4">
        <v>2.7</v>
      </c>
      <c r="AY39" s="4">
        <v>0.0</v>
      </c>
      <c r="AZ39" s="4">
        <v>138.0</v>
      </c>
      <c r="BA39" s="4">
        <f t="array" ref="BA39">IFS(AZ39&gt;146, 1, AZ39&lt;136, 2, TRUE, 0)</f>
        <v>0</v>
      </c>
      <c r="BB39" s="4">
        <v>4.5</v>
      </c>
      <c r="BC39" s="4">
        <f t="array" ref="BC39">IFS(BB39&gt;5.1, 1, BB39&lt;3.5, 2, TRUE, 0)</f>
        <v>0</v>
      </c>
      <c r="BD39" s="4">
        <v>6.4</v>
      </c>
      <c r="BE39" s="4">
        <v>2.0</v>
      </c>
      <c r="BF39" s="4">
        <v>3.4</v>
      </c>
      <c r="BG39" s="4">
        <v>2.0</v>
      </c>
      <c r="BH39" s="4">
        <v>3.0</v>
      </c>
      <c r="BI39" s="4">
        <v>0.0</v>
      </c>
      <c r="BJ39" s="4">
        <v>85.0</v>
      </c>
      <c r="BK39" s="4">
        <v>0.0</v>
      </c>
      <c r="BL39" s="4" t="s">
        <v>17</v>
      </c>
      <c r="BN39" s="4" t="s">
        <v>17</v>
      </c>
      <c r="BP39" s="4" t="s">
        <v>17</v>
      </c>
      <c r="BR39" s="4" t="s">
        <v>17</v>
      </c>
      <c r="BV39" s="6" t="s">
        <v>143</v>
      </c>
      <c r="BW39" s="4">
        <f>COUNTIF(AI:AI,"0")</f>
        <v>32</v>
      </c>
    </row>
    <row r="40" ht="15.75" customHeight="1">
      <c r="A40" s="4">
        <v>359546.0</v>
      </c>
      <c r="B40" s="9" t="s">
        <v>11</v>
      </c>
      <c r="C40" s="4">
        <v>74.0</v>
      </c>
      <c r="D40" s="4">
        <v>7.59</v>
      </c>
      <c r="E40" s="4">
        <f t="array" ref="E40">IFS(D40&gt;10, 1, D40&lt;4, 2, TRUE, 0)</f>
        <v>0</v>
      </c>
      <c r="F40" s="4">
        <v>3.78</v>
      </c>
      <c r="G40" s="4">
        <f t="array" ref="G40">IFS(F40&gt;6.2, 1, F40&lt;3.7, 2, TRUE, 0)</f>
        <v>0</v>
      </c>
      <c r="H40" s="4">
        <v>11.6</v>
      </c>
      <c r="I40" s="4">
        <f t="array" ref="I40">IFS(H40&gt;18, 1, H40&lt;13, 2, TRUE, 0)</f>
        <v>2</v>
      </c>
      <c r="J40" s="4">
        <v>32.8</v>
      </c>
      <c r="K40" s="4">
        <f t="array" ref="K40">IFS(J40&gt;55, 1, J40&lt;34, 2, TRUE, 0)</f>
        <v>2</v>
      </c>
      <c r="L40" s="4">
        <v>86.8</v>
      </c>
      <c r="M40" s="4">
        <v>0.0</v>
      </c>
      <c r="N40" s="4">
        <v>30.7</v>
      </c>
      <c r="O40" s="4">
        <v>0.0</v>
      </c>
      <c r="P40" s="4">
        <v>35.4</v>
      </c>
      <c r="Q40" s="4">
        <v>0.0</v>
      </c>
      <c r="R40" s="4">
        <v>256.0</v>
      </c>
      <c r="S40" s="4">
        <v>0.0</v>
      </c>
      <c r="T40" s="4">
        <v>13.9</v>
      </c>
      <c r="U40" s="4">
        <v>0.0</v>
      </c>
      <c r="V40" s="4">
        <v>81.0</v>
      </c>
      <c r="W40" s="4">
        <v>1.0</v>
      </c>
      <c r="X40" s="4">
        <v>10.4</v>
      </c>
      <c r="Y40" s="4">
        <v>2.0</v>
      </c>
      <c r="Z40" s="4">
        <v>5.4</v>
      </c>
      <c r="AA40" s="4">
        <v>0.0</v>
      </c>
      <c r="AB40" s="4">
        <v>2.9</v>
      </c>
      <c r="AC40" s="4">
        <v>0.0</v>
      </c>
      <c r="AD40" s="4">
        <v>0.3</v>
      </c>
      <c r="AE40" s="4">
        <v>0.0</v>
      </c>
      <c r="AF40" s="4">
        <v>102.0</v>
      </c>
      <c r="AG40" s="4">
        <f t="array" ref="AG40">IFS(AF40&gt;100, 1, AF40&lt;70, 2, TRUE, 0)</f>
        <v>1</v>
      </c>
      <c r="AH40" s="4">
        <v>50.0</v>
      </c>
      <c r="AI40" s="4">
        <f t="array" ref="AI40">IFS(AH40&gt;20, 1, AH40&lt;8, 2, TRUE, 0)</f>
        <v>1</v>
      </c>
      <c r="AJ40" s="4">
        <v>9.1</v>
      </c>
      <c r="AK40" s="4">
        <f t="array" ref="AK40">IFS(AJ40&gt;1.3, 1, AJ40&lt;0.7, 2, TRUE, 0)</f>
        <v>1</v>
      </c>
      <c r="AL40" s="4">
        <v>15.0</v>
      </c>
      <c r="AM40" s="4">
        <v>0.0</v>
      </c>
      <c r="AN40" s="4">
        <v>10.0</v>
      </c>
      <c r="AO40" s="4">
        <f t="array" ref="AO40">IFS(AN40&gt;52, 1, AN40&lt;7, 2, TRUE, 0)</f>
        <v>0</v>
      </c>
      <c r="AP40" s="4" t="s">
        <v>17</v>
      </c>
      <c r="AQ40" s="4"/>
      <c r="AR40" s="4" t="s">
        <v>17</v>
      </c>
      <c r="AS40" s="4"/>
      <c r="AT40" s="4" t="s">
        <v>17</v>
      </c>
      <c r="AU40" s="4"/>
      <c r="AV40" s="4">
        <v>8.9</v>
      </c>
      <c r="AW40" s="4">
        <v>0.0</v>
      </c>
      <c r="AX40" s="4">
        <v>3.6</v>
      </c>
      <c r="AY40" s="4">
        <v>0.0</v>
      </c>
      <c r="AZ40" s="4">
        <v>137.0</v>
      </c>
      <c r="BA40" s="4">
        <f t="array" ref="BA40">IFS(AZ40&gt;146, 1, AZ40&lt;136, 2, TRUE, 0)</f>
        <v>0</v>
      </c>
      <c r="BB40" s="4">
        <v>3.6</v>
      </c>
      <c r="BC40" s="4">
        <f t="array" ref="BC40">IFS(BB40&gt;5.1, 1, BB40&lt;3.5, 2, TRUE, 0)</f>
        <v>0</v>
      </c>
      <c r="BD40" s="4">
        <v>7.1</v>
      </c>
      <c r="BE40" s="4">
        <v>0.0</v>
      </c>
      <c r="BF40" s="4">
        <v>4.3</v>
      </c>
      <c r="BG40" s="4">
        <v>0.0</v>
      </c>
      <c r="BH40" s="4">
        <v>2.8</v>
      </c>
      <c r="BI40" s="4">
        <v>0.0</v>
      </c>
      <c r="BJ40" s="4">
        <v>92.0</v>
      </c>
      <c r="BK40" s="4">
        <v>0.0</v>
      </c>
      <c r="BL40" s="4" t="s">
        <v>17</v>
      </c>
      <c r="BN40" s="4" t="s">
        <v>17</v>
      </c>
      <c r="BP40" s="4" t="s">
        <v>17</v>
      </c>
      <c r="BR40" s="4" t="s">
        <v>17</v>
      </c>
      <c r="BV40" s="6" t="s">
        <v>144</v>
      </c>
      <c r="BW40" s="4">
        <f>COUNTIF(AI:AI,"2")</f>
        <v>1</v>
      </c>
    </row>
    <row r="41" ht="15.75" customHeight="1">
      <c r="A41" s="4" t="s">
        <v>38</v>
      </c>
      <c r="B41" s="9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ht="15.75" customHeight="1">
      <c r="A42" s="4">
        <v>14833.0</v>
      </c>
      <c r="B42" s="9" t="s">
        <v>21</v>
      </c>
      <c r="C42" s="2">
        <v>76.0</v>
      </c>
      <c r="D42" s="4">
        <v>4.5</v>
      </c>
      <c r="E42" s="4">
        <f t="array" ref="E42">IFS(D42&gt;10, 1, D42&lt;4, 2, TRUE, 0)</f>
        <v>0</v>
      </c>
      <c r="F42" s="4">
        <v>3.4</v>
      </c>
      <c r="G42" s="4">
        <f t="array" ref="G42">IFS(F42&gt;6.2, 1, F42&lt;3.7, 2, TRUE, 0)</f>
        <v>2</v>
      </c>
      <c r="H42" s="4">
        <v>11.1</v>
      </c>
      <c r="I42" s="4">
        <f t="array" ref="I42">IFS(H42&gt;18, 1, H42&lt;13, 2, TRUE, 0)</f>
        <v>2</v>
      </c>
      <c r="J42" s="4">
        <v>32.1</v>
      </c>
      <c r="K42" s="4">
        <f t="array" ref="K42">IFS(J42&gt;55, 1, J42&lt;34, 2, TRUE, 0)</f>
        <v>2</v>
      </c>
      <c r="L42" s="4">
        <v>94.4</v>
      </c>
      <c r="M42" s="4">
        <v>0.0</v>
      </c>
      <c r="N42" s="4">
        <v>32.6</v>
      </c>
      <c r="O42" s="4">
        <v>1.0</v>
      </c>
      <c r="P42" s="4">
        <v>34.6</v>
      </c>
      <c r="Q42" s="4">
        <v>0.0</v>
      </c>
      <c r="R42" s="4">
        <v>101.0</v>
      </c>
      <c r="S42" s="4">
        <v>1.0</v>
      </c>
      <c r="T42" s="4">
        <v>11.5</v>
      </c>
      <c r="U42" s="4">
        <v>0.0</v>
      </c>
      <c r="V42" s="4">
        <v>63.6</v>
      </c>
      <c r="W42" s="4">
        <v>0.0</v>
      </c>
      <c r="X42" s="4">
        <v>28.4</v>
      </c>
      <c r="Y42" s="4">
        <v>0.0</v>
      </c>
      <c r="Z42" s="4">
        <v>6.0</v>
      </c>
      <c r="AA42" s="4">
        <v>0.0</v>
      </c>
      <c r="AB42" s="4">
        <v>1.8</v>
      </c>
      <c r="AC42" s="4">
        <v>0.0</v>
      </c>
      <c r="AD42" s="4">
        <v>0.2</v>
      </c>
      <c r="AE42" s="4">
        <v>0.0</v>
      </c>
      <c r="AF42" s="4">
        <v>184.0</v>
      </c>
      <c r="AG42" s="4">
        <f t="array" ref="AG42">IFS(AF42&gt;100, 1, AF42&lt;70, 2, TRUE, 0)</f>
        <v>1</v>
      </c>
      <c r="AH42" s="4">
        <v>61.7</v>
      </c>
      <c r="AI42" s="4">
        <f t="array" ref="AI42">IFS(AH42&gt;20, 1, AH42&lt;8, 2, TRUE, 0)</f>
        <v>1</v>
      </c>
      <c r="AJ42" s="4">
        <v>8.5</v>
      </c>
      <c r="AK42" s="4">
        <f t="array" ref="AK42">IFS(AJ42&gt;1.3, 1, AJ42&lt;0.7, 2, TRUE, 0)</f>
        <v>1</v>
      </c>
      <c r="AL42" s="4">
        <v>24.0</v>
      </c>
      <c r="AM42" s="4">
        <v>0.0</v>
      </c>
      <c r="AN42" s="4">
        <v>13.0</v>
      </c>
      <c r="AO42" s="4">
        <f t="array" ref="AO42">IFS(AN42&gt;52, 1, AN42&lt;7, 2, TRUE, 0)</f>
        <v>0</v>
      </c>
      <c r="AP42" s="4">
        <v>5.2</v>
      </c>
      <c r="AQ42" s="4">
        <v>0.0</v>
      </c>
      <c r="AR42" s="4">
        <v>128.0</v>
      </c>
      <c r="AS42" s="4">
        <v>0.0</v>
      </c>
      <c r="AT42" s="4">
        <v>91.0</v>
      </c>
      <c r="AU42" s="4">
        <v>0.0</v>
      </c>
      <c r="AV42" s="4">
        <v>9.1</v>
      </c>
      <c r="AW42" s="4">
        <v>0.0</v>
      </c>
      <c r="AX42" s="4">
        <v>3.8</v>
      </c>
      <c r="AY42" s="4">
        <v>0.0</v>
      </c>
      <c r="AZ42" s="4">
        <v>131.0</v>
      </c>
      <c r="BA42" s="4">
        <f t="array" ref="BA42">IFS(AZ42&gt;146, 1, AZ42&lt;136, 2, TRUE, 0)</f>
        <v>2</v>
      </c>
      <c r="BB42" s="4">
        <v>6.0</v>
      </c>
      <c r="BC42" s="4">
        <f t="array" ref="BC42">IFS(BB42&gt;5.1, 1, BB42&lt;3.5, 2, TRUE, 0)</f>
        <v>1</v>
      </c>
      <c r="BD42" s="4">
        <v>6.6</v>
      </c>
      <c r="BE42" s="4">
        <v>0.0</v>
      </c>
      <c r="BF42" s="4">
        <v>4.1</v>
      </c>
      <c r="BG42" s="4">
        <v>0.0</v>
      </c>
      <c r="BH42" s="4">
        <v>2.5</v>
      </c>
      <c r="BI42" s="4">
        <v>0.0</v>
      </c>
      <c r="BJ42" s="4">
        <v>83.0</v>
      </c>
      <c r="BK42" s="4">
        <v>0.0</v>
      </c>
      <c r="BL42" s="4">
        <v>145.0</v>
      </c>
      <c r="BM42" s="4">
        <v>0.0</v>
      </c>
      <c r="BN42" s="4">
        <v>59.0</v>
      </c>
      <c r="BO42" s="4">
        <v>2.0</v>
      </c>
      <c r="BP42" s="4">
        <v>204.0</v>
      </c>
      <c r="BQ42" s="4">
        <v>2.0</v>
      </c>
      <c r="BR42" s="4">
        <v>382.0</v>
      </c>
      <c r="BS42" s="4">
        <v>0.0</v>
      </c>
      <c r="BV42" s="6" t="s">
        <v>145</v>
      </c>
      <c r="BW42" s="4">
        <f>COUNTIF(AK:AK,"1")</f>
        <v>77</v>
      </c>
    </row>
    <row r="43" ht="15.75" customHeight="1">
      <c r="A43" s="4">
        <v>22678.0</v>
      </c>
      <c r="B43" s="9" t="s">
        <v>11</v>
      </c>
      <c r="C43" s="2">
        <v>77.0</v>
      </c>
      <c r="D43" s="4">
        <v>5.75</v>
      </c>
      <c r="E43" s="4">
        <f t="array" ref="E43">IFS(D43&gt;10, 1, D43&lt;4, 2, TRUE, 0)</f>
        <v>0</v>
      </c>
      <c r="F43" s="4">
        <v>3.87</v>
      </c>
      <c r="G43" s="4">
        <f t="array" ref="G43">IFS(F43&gt;6.2, 1, F43&lt;3.7, 2, TRUE, 0)</f>
        <v>0</v>
      </c>
      <c r="H43" s="4">
        <v>12.7</v>
      </c>
      <c r="I43" s="4">
        <f t="array" ref="I43">IFS(H43&gt;18, 1, H43&lt;13, 2, TRUE, 0)</f>
        <v>2</v>
      </c>
      <c r="J43" s="4">
        <v>35.6</v>
      </c>
      <c r="K43" s="4">
        <f t="array" ref="K43">IFS(J43&gt;55, 1, J43&lt;34, 2, TRUE, 0)</f>
        <v>0</v>
      </c>
      <c r="L43" s="4">
        <v>92.0</v>
      </c>
      <c r="M43" s="4">
        <v>0.0</v>
      </c>
      <c r="N43" s="4">
        <v>32.8</v>
      </c>
      <c r="O43" s="4">
        <v>1.0</v>
      </c>
      <c r="P43" s="4">
        <v>35.7</v>
      </c>
      <c r="Q43" s="4">
        <v>0.0</v>
      </c>
      <c r="R43" s="4">
        <v>127.0</v>
      </c>
      <c r="S43" s="4">
        <v>2.0</v>
      </c>
      <c r="T43" s="4">
        <v>13.1</v>
      </c>
      <c r="U43" s="4">
        <v>0.0</v>
      </c>
      <c r="V43" s="4">
        <v>76.3</v>
      </c>
      <c r="W43" s="4">
        <v>0.0</v>
      </c>
      <c r="X43" s="4">
        <v>13.6</v>
      </c>
      <c r="Y43" s="4">
        <v>2.0</v>
      </c>
      <c r="Z43" s="4">
        <v>8.2</v>
      </c>
      <c r="AA43" s="4">
        <v>0.0</v>
      </c>
      <c r="AB43" s="4">
        <v>1.6</v>
      </c>
      <c r="AC43" s="4">
        <v>0.0</v>
      </c>
      <c r="AD43" s="4">
        <v>0.3</v>
      </c>
      <c r="AE43" s="4">
        <v>0.0</v>
      </c>
      <c r="AF43" s="4">
        <v>77.0</v>
      </c>
      <c r="AG43" s="4">
        <f t="array" ref="AG43">IFS(AF43&gt;100, 1, AF43&lt;70, 2, TRUE, 0)</f>
        <v>0</v>
      </c>
      <c r="AH43" s="4">
        <v>92.6</v>
      </c>
      <c r="AI43" s="4">
        <f t="array" ref="AI43">IFS(AH43&gt;20, 1, AH43&lt;8, 2, TRUE, 0)</f>
        <v>1</v>
      </c>
      <c r="AJ43" s="4">
        <v>10.0</v>
      </c>
      <c r="AK43" s="4">
        <f t="array" ref="AK43">IFS(AJ43&gt;1.3, 1, AJ43&lt;0.7, 2, TRUE, 0)</f>
        <v>1</v>
      </c>
      <c r="AL43" s="4">
        <v>18.0</v>
      </c>
      <c r="AM43" s="4">
        <v>0.0</v>
      </c>
      <c r="AN43" s="4">
        <v>12.0</v>
      </c>
      <c r="AO43" s="4">
        <f t="array" ref="AO43">IFS(AN43&gt;52, 1, AN43&lt;7, 2, TRUE, 0)</f>
        <v>0</v>
      </c>
      <c r="AP43" s="4">
        <v>6.4</v>
      </c>
      <c r="AQ43" s="4">
        <v>0.0</v>
      </c>
      <c r="AR43" s="4">
        <v>125.0</v>
      </c>
      <c r="AS43" s="4">
        <v>0.0</v>
      </c>
      <c r="AT43" s="4">
        <v>55.0</v>
      </c>
      <c r="AU43" s="4">
        <v>0.0</v>
      </c>
      <c r="AV43" s="4">
        <v>9.3</v>
      </c>
      <c r="AW43" s="4">
        <v>0.0</v>
      </c>
      <c r="AX43" s="4">
        <v>6.1</v>
      </c>
      <c r="AY43" s="4">
        <v>1.0</v>
      </c>
      <c r="AZ43" s="4">
        <v>130.0</v>
      </c>
      <c r="BA43" s="4">
        <f t="array" ref="BA43">IFS(AZ43&gt;146, 1, AZ43&lt;136, 2, TRUE, 0)</f>
        <v>2</v>
      </c>
      <c r="BB43" s="4">
        <v>5.9</v>
      </c>
      <c r="BC43" s="4">
        <f t="array" ref="BC43">IFS(BB43&gt;5.1, 1, BB43&lt;3.5, 2, TRUE, 0)</f>
        <v>1</v>
      </c>
      <c r="BD43" s="4">
        <v>6.8</v>
      </c>
      <c r="BE43" s="4">
        <v>0.0</v>
      </c>
      <c r="BF43" s="4">
        <v>4.2</v>
      </c>
      <c r="BG43" s="4">
        <v>0.0</v>
      </c>
      <c r="BH43" s="4">
        <v>2.6</v>
      </c>
      <c r="BI43" s="4">
        <v>0.0</v>
      </c>
      <c r="BJ43" s="4">
        <v>35.0</v>
      </c>
      <c r="BK43" s="4">
        <v>2.0</v>
      </c>
      <c r="BL43" s="4">
        <v>80.0</v>
      </c>
      <c r="BM43" s="4">
        <v>0.0</v>
      </c>
      <c r="BN43" s="4">
        <v>163.0</v>
      </c>
      <c r="BO43" s="4">
        <v>0.0</v>
      </c>
      <c r="BP43" s="4">
        <v>243.0</v>
      </c>
      <c r="BQ43" s="4">
        <v>2.0</v>
      </c>
      <c r="BR43" s="4">
        <v>130.0</v>
      </c>
      <c r="BS43" s="4">
        <v>0.0</v>
      </c>
      <c r="BV43" s="6" t="s">
        <v>146</v>
      </c>
      <c r="BW43" s="4">
        <f>COUNTIF(AK:AK,"0")</f>
        <v>28</v>
      </c>
    </row>
    <row r="44" ht="15.75" customHeight="1">
      <c r="A44" s="4">
        <v>78226.0</v>
      </c>
      <c r="B44" s="9" t="s">
        <v>11</v>
      </c>
      <c r="C44" s="2">
        <v>47.0</v>
      </c>
      <c r="D44" s="4">
        <v>5.1</v>
      </c>
      <c r="E44" s="4">
        <f t="array" ref="E44">IFS(D44&gt;10, 1, D44&lt;4, 2, TRUE, 0)</f>
        <v>0</v>
      </c>
      <c r="F44" s="4">
        <v>3.67</v>
      </c>
      <c r="G44" s="4">
        <f t="array" ref="G44">IFS(F44&gt;6.2, 1, F44&lt;3.7, 2, TRUE, 0)</f>
        <v>2</v>
      </c>
      <c r="H44" s="4">
        <v>11.6</v>
      </c>
      <c r="I44" s="4">
        <f t="array" ref="I44">IFS(H44&gt;18, 1, H44&lt;13, 2, TRUE, 0)</f>
        <v>2</v>
      </c>
      <c r="J44" s="4">
        <v>34.1</v>
      </c>
      <c r="K44" s="4">
        <f t="array" ref="K44">IFS(J44&gt;55, 1, J44&lt;34, 2, TRUE, 0)</f>
        <v>0</v>
      </c>
      <c r="L44" s="4">
        <v>92.9</v>
      </c>
      <c r="M44" s="4">
        <v>0.0</v>
      </c>
      <c r="N44" s="4">
        <v>31.6</v>
      </c>
      <c r="O44" s="4">
        <v>0.0</v>
      </c>
      <c r="P44" s="4">
        <v>34.0</v>
      </c>
      <c r="Q44" s="4">
        <v>0.0</v>
      </c>
      <c r="R44" s="4">
        <v>170.0</v>
      </c>
      <c r="S44" s="4">
        <v>0.0</v>
      </c>
      <c r="T44" s="4">
        <v>12.9</v>
      </c>
      <c r="U44" s="4">
        <v>0.0</v>
      </c>
      <c r="V44" s="4">
        <v>58.6</v>
      </c>
      <c r="W44" s="4">
        <v>0.0</v>
      </c>
      <c r="X44" s="4">
        <v>30.2</v>
      </c>
      <c r="Y44" s="4">
        <v>0.0</v>
      </c>
      <c r="Z44" s="4">
        <v>7.3</v>
      </c>
      <c r="AA44" s="4">
        <v>0.0</v>
      </c>
      <c r="AB44" s="4">
        <v>3.5</v>
      </c>
      <c r="AC44" s="4">
        <v>0.0</v>
      </c>
      <c r="AD44" s="4">
        <v>0.4</v>
      </c>
      <c r="AE44" s="4">
        <v>0.0</v>
      </c>
      <c r="AF44" s="4">
        <v>100.0</v>
      </c>
      <c r="AG44" s="4">
        <f t="array" ref="AG44">IFS(AF44&gt;100, 1, AF44&lt;70, 2, TRUE, 0)</f>
        <v>0</v>
      </c>
      <c r="AH44" s="4">
        <v>62.6</v>
      </c>
      <c r="AI44" s="4">
        <f t="array" ref="AI44">IFS(AH44&gt;20, 1, AH44&lt;8, 2, TRUE, 0)</f>
        <v>1</v>
      </c>
      <c r="AJ44" s="4">
        <v>10.7</v>
      </c>
      <c r="AK44" s="4">
        <f t="array" ref="AK44">IFS(AJ44&gt;1.3, 1, AJ44&lt;0.7, 2, TRUE, 0)</f>
        <v>1</v>
      </c>
      <c r="AL44" s="4">
        <v>19.0</v>
      </c>
      <c r="AM44" s="4">
        <v>0.0</v>
      </c>
      <c r="AN44" s="4">
        <v>8.0</v>
      </c>
      <c r="AO44" s="4">
        <f t="array" ref="AO44">IFS(AN44&gt;52, 1, AN44&lt;7, 2, TRUE, 0)</f>
        <v>0</v>
      </c>
      <c r="AP44" s="4">
        <v>7.5</v>
      </c>
      <c r="AQ44" s="4">
        <v>0.0</v>
      </c>
      <c r="AR44" s="4">
        <v>136.0</v>
      </c>
      <c r="AS44" s="4">
        <v>0.0</v>
      </c>
      <c r="AT44" s="4">
        <v>41.0</v>
      </c>
      <c r="AU44" s="4">
        <v>0.0</v>
      </c>
      <c r="AV44" s="4">
        <v>9.4</v>
      </c>
      <c r="AW44" s="4">
        <v>0.0</v>
      </c>
      <c r="AX44" s="4">
        <v>3.8</v>
      </c>
      <c r="AY44" s="4">
        <v>0.0</v>
      </c>
      <c r="AZ44" s="4">
        <v>138.0</v>
      </c>
      <c r="BA44" s="4">
        <f t="array" ref="BA44">IFS(AZ44&gt;146, 1, AZ44&lt;136, 2, TRUE, 0)</f>
        <v>0</v>
      </c>
      <c r="BB44" s="4">
        <v>4.0</v>
      </c>
      <c r="BC44" s="4">
        <f t="array" ref="BC44">IFS(BB44&gt;5.1, 1, BB44&lt;3.5, 2, TRUE, 0)</f>
        <v>0</v>
      </c>
      <c r="BD44" s="4">
        <v>6.6</v>
      </c>
      <c r="BE44" s="4">
        <v>0.0</v>
      </c>
      <c r="BF44" s="4">
        <v>4.0</v>
      </c>
      <c r="BG44" s="4">
        <v>0.0</v>
      </c>
      <c r="BH44" s="4">
        <v>2.6</v>
      </c>
      <c r="BI44" s="4">
        <v>0.0</v>
      </c>
      <c r="BJ44" s="4">
        <v>51.0</v>
      </c>
      <c r="BK44" s="4">
        <v>0.0</v>
      </c>
      <c r="BL44" s="4">
        <v>55.0</v>
      </c>
      <c r="BM44" s="4">
        <v>0.0</v>
      </c>
      <c r="BN44" s="4">
        <v>162.0</v>
      </c>
      <c r="BO44" s="4">
        <v>0.0</v>
      </c>
      <c r="BP44" s="4">
        <v>217.0</v>
      </c>
      <c r="BQ44" s="4">
        <v>2.0</v>
      </c>
      <c r="BR44" s="4">
        <v>211.0</v>
      </c>
      <c r="BS44" s="4">
        <v>0.0</v>
      </c>
      <c r="BV44" s="6" t="s">
        <v>147</v>
      </c>
      <c r="BW44" s="4">
        <f>COUNTIF(AK:AK,"2")</f>
        <v>7</v>
      </c>
    </row>
    <row r="45" ht="15.75" customHeight="1">
      <c r="A45" s="4">
        <v>106332.0</v>
      </c>
      <c r="B45" s="9" t="s">
        <v>11</v>
      </c>
      <c r="C45" s="2">
        <v>83.0</v>
      </c>
      <c r="D45" s="4">
        <v>5.72</v>
      </c>
      <c r="E45" s="4">
        <f t="array" ref="E45">IFS(D45&gt;10, 1, D45&lt;4, 2, TRUE, 0)</f>
        <v>0</v>
      </c>
      <c r="F45" s="4">
        <v>3.09</v>
      </c>
      <c r="G45" s="4">
        <f t="array" ref="G45">IFS(F45&gt;6.2, 1, F45&lt;3.7, 2, TRUE, 0)</f>
        <v>2</v>
      </c>
      <c r="H45" s="4">
        <v>10.2</v>
      </c>
      <c r="I45" s="4">
        <f t="array" ref="I45">IFS(H45&gt;18, 1, H45&lt;13, 2, TRUE, 0)</f>
        <v>2</v>
      </c>
      <c r="J45" s="4">
        <v>30.9</v>
      </c>
      <c r="K45" s="4">
        <f t="array" ref="K45">IFS(J45&gt;55, 1, J45&lt;34, 2, TRUE, 0)</f>
        <v>2</v>
      </c>
      <c r="L45" s="4">
        <v>100.0</v>
      </c>
      <c r="M45" s="4">
        <v>0.0</v>
      </c>
      <c r="N45" s="4">
        <v>33.0</v>
      </c>
      <c r="O45" s="4">
        <v>1.0</v>
      </c>
      <c r="P45" s="4">
        <v>33.0</v>
      </c>
      <c r="Q45" s="4">
        <v>0.0</v>
      </c>
      <c r="R45" s="4">
        <v>166.0</v>
      </c>
      <c r="S45" s="4">
        <v>0.0</v>
      </c>
      <c r="T45" s="4">
        <v>14.4</v>
      </c>
      <c r="U45" s="4">
        <v>0.0</v>
      </c>
      <c r="V45" s="4">
        <v>74.0</v>
      </c>
      <c r="W45" s="4">
        <v>0.0</v>
      </c>
      <c r="X45" s="4">
        <v>15.2</v>
      </c>
      <c r="Y45" s="4">
        <v>2.0</v>
      </c>
      <c r="Z45" s="4">
        <v>7.3</v>
      </c>
      <c r="AA45" s="4">
        <v>0.0</v>
      </c>
      <c r="AB45" s="4">
        <v>3.3</v>
      </c>
      <c r="AC45" s="4">
        <v>0.0</v>
      </c>
      <c r="AD45" s="4">
        <v>0.2</v>
      </c>
      <c r="AE45" s="4">
        <v>0.0</v>
      </c>
      <c r="AF45" s="4">
        <v>216.0</v>
      </c>
      <c r="AG45" s="4">
        <f t="array" ref="AG45">IFS(AF45&gt;100, 1, AF45&lt;70, 2, TRUE, 0)</f>
        <v>1</v>
      </c>
      <c r="AH45" s="4">
        <v>84.7</v>
      </c>
      <c r="AI45" s="4">
        <f t="array" ref="AI45">IFS(AH45&gt;20, 1, AH45&lt;8, 2, TRUE, 0)</f>
        <v>1</v>
      </c>
      <c r="AJ45" s="4">
        <v>9.9</v>
      </c>
      <c r="AK45" s="4">
        <f t="array" ref="AK45">IFS(AJ45&gt;1.3, 1, AJ45&lt;0.7, 2, TRUE, 0)</f>
        <v>1</v>
      </c>
      <c r="AL45" s="4">
        <v>11.0</v>
      </c>
      <c r="AM45" s="4">
        <v>2.0</v>
      </c>
      <c r="AN45" s="4">
        <v>12.0</v>
      </c>
      <c r="AO45" s="4">
        <f t="array" ref="AO45">IFS(AN45&gt;52, 1, AN45&lt;7, 2, TRUE, 0)</f>
        <v>0</v>
      </c>
      <c r="AP45" s="4">
        <v>4.3</v>
      </c>
      <c r="AQ45" s="4">
        <v>2.0</v>
      </c>
      <c r="AR45" s="4">
        <v>100.0</v>
      </c>
      <c r="AS45" s="4">
        <v>0.0</v>
      </c>
      <c r="AT45" s="4">
        <v>103.0</v>
      </c>
      <c r="AU45" s="4">
        <v>0.0</v>
      </c>
      <c r="AV45" s="4">
        <v>9.1</v>
      </c>
      <c r="AW45" s="4">
        <v>0.0</v>
      </c>
      <c r="AX45" s="4">
        <v>6.1</v>
      </c>
      <c r="AY45" s="4">
        <v>1.0</v>
      </c>
      <c r="AZ45" s="4">
        <v>138.0</v>
      </c>
      <c r="BA45" s="4">
        <f t="array" ref="BA45">IFS(AZ45&gt;146, 1, AZ45&lt;136, 2, TRUE, 0)</f>
        <v>0</v>
      </c>
      <c r="BB45" s="4">
        <v>4.6</v>
      </c>
      <c r="BC45" s="4">
        <f t="array" ref="BC45">IFS(BB45&gt;5.1, 1, BB45&lt;3.5, 2, TRUE, 0)</f>
        <v>0</v>
      </c>
      <c r="BD45" s="4">
        <v>6.0</v>
      </c>
      <c r="BE45" s="4">
        <v>2.0</v>
      </c>
      <c r="BF45" s="4">
        <v>3.7</v>
      </c>
      <c r="BG45" s="4">
        <v>0.0</v>
      </c>
      <c r="BH45" s="4">
        <v>2.3</v>
      </c>
      <c r="BI45" s="4">
        <v>0.0</v>
      </c>
      <c r="BJ45" s="4">
        <v>112.0</v>
      </c>
      <c r="BK45" s="4">
        <v>0.0</v>
      </c>
      <c r="BL45" s="4">
        <v>59.0</v>
      </c>
      <c r="BM45" s="4">
        <v>0.0</v>
      </c>
      <c r="BN45" s="4">
        <v>160.0</v>
      </c>
      <c r="BO45" s="4">
        <v>0.0</v>
      </c>
      <c r="BP45" s="4">
        <v>219.0</v>
      </c>
      <c r="BQ45" s="4">
        <v>2.0</v>
      </c>
      <c r="BR45" s="4">
        <v>486.0</v>
      </c>
      <c r="BS45" s="4">
        <v>1.0</v>
      </c>
    </row>
    <row r="46" ht="15.75" customHeight="1">
      <c r="A46" s="4">
        <v>106355.0</v>
      </c>
      <c r="B46" s="9" t="s">
        <v>21</v>
      </c>
      <c r="C46" s="2">
        <v>59.0</v>
      </c>
      <c r="D46" s="4">
        <v>5.13</v>
      </c>
      <c r="E46" s="4">
        <f t="array" ref="E46">IFS(D46&gt;10, 1, D46&lt;4, 2, TRUE, 0)</f>
        <v>0</v>
      </c>
      <c r="F46" s="4">
        <v>3.3</v>
      </c>
      <c r="G46" s="4">
        <f t="array" ref="G46">IFS(F46&gt;6.2, 1, F46&lt;3.7, 2, TRUE, 0)</f>
        <v>2</v>
      </c>
      <c r="H46" s="4">
        <v>10.5</v>
      </c>
      <c r="I46" s="4">
        <f t="array" ref="I46">IFS(H46&gt;18, 1, H46&lt;13, 2, TRUE, 0)</f>
        <v>2</v>
      </c>
      <c r="J46" s="4">
        <v>32.0</v>
      </c>
      <c r="K46" s="4">
        <f t="array" ref="K46">IFS(J46&gt;55, 1, J46&lt;34, 2, TRUE, 0)</f>
        <v>2</v>
      </c>
      <c r="L46" s="4">
        <v>97.0</v>
      </c>
      <c r="M46" s="4">
        <v>0.0</v>
      </c>
      <c r="N46" s="4">
        <v>31.8</v>
      </c>
      <c r="O46" s="4">
        <v>0.0</v>
      </c>
      <c r="P46" s="4">
        <v>32.8</v>
      </c>
      <c r="Q46" s="4">
        <v>0.0</v>
      </c>
      <c r="R46" s="4">
        <v>184.0</v>
      </c>
      <c r="S46" s="4">
        <v>0.0</v>
      </c>
      <c r="T46" s="4">
        <v>13.8</v>
      </c>
      <c r="U46" s="4">
        <v>0.0</v>
      </c>
      <c r="V46" s="4">
        <v>73.7</v>
      </c>
      <c r="W46" s="4">
        <v>0.0</v>
      </c>
      <c r="X46" s="4">
        <v>16.6</v>
      </c>
      <c r="Y46" s="4">
        <v>2.0</v>
      </c>
      <c r="Z46" s="4">
        <v>6.0</v>
      </c>
      <c r="AA46" s="4">
        <v>0.0</v>
      </c>
      <c r="AB46" s="4">
        <v>2.9</v>
      </c>
      <c r="AC46" s="4">
        <v>0.0</v>
      </c>
      <c r="AD46" s="4">
        <v>0.8</v>
      </c>
      <c r="AE46" s="4">
        <v>0.0</v>
      </c>
      <c r="AF46" s="4">
        <v>103.0</v>
      </c>
      <c r="AG46" s="4">
        <f t="array" ref="AG46">IFS(AF46&gt;100, 1, AF46&lt;70, 2, TRUE, 0)</f>
        <v>1</v>
      </c>
      <c r="AH46" s="4">
        <v>45.7</v>
      </c>
      <c r="AI46" s="4">
        <f t="array" ref="AI46">IFS(AH46&gt;20, 1, AH46&lt;8, 2, TRUE, 0)</f>
        <v>1</v>
      </c>
      <c r="AJ46" s="4">
        <v>8.3</v>
      </c>
      <c r="AK46" s="4">
        <f t="array" ref="AK46">IFS(AJ46&gt;1.3, 1, AJ46&lt;0.7, 2, TRUE, 0)</f>
        <v>1</v>
      </c>
      <c r="AL46" s="4">
        <v>18.0</v>
      </c>
      <c r="AM46" s="4">
        <v>0.0</v>
      </c>
      <c r="AN46" s="4">
        <v>9.0</v>
      </c>
      <c r="AO46" s="4">
        <f t="array" ref="AO46">IFS(AN46&gt;52, 1, AN46&lt;7, 2, TRUE, 0)</f>
        <v>0</v>
      </c>
      <c r="AP46" s="4">
        <v>4.9</v>
      </c>
      <c r="AQ46" s="4">
        <v>0.0</v>
      </c>
      <c r="AR46" s="4">
        <v>160.0</v>
      </c>
      <c r="AS46" s="4">
        <v>0.0</v>
      </c>
      <c r="AT46" s="4">
        <v>115.0</v>
      </c>
      <c r="AU46" s="4">
        <v>0.0</v>
      </c>
      <c r="AV46" s="4">
        <v>8.2</v>
      </c>
      <c r="AW46" s="4">
        <v>2.0</v>
      </c>
      <c r="AX46" s="4">
        <v>3.7</v>
      </c>
      <c r="AY46" s="4">
        <v>0.0</v>
      </c>
      <c r="AZ46" s="4">
        <v>137.0</v>
      </c>
      <c r="BA46" s="4">
        <f t="array" ref="BA46">IFS(AZ46&gt;146, 1, AZ46&lt;136, 2, TRUE, 0)</f>
        <v>0</v>
      </c>
      <c r="BB46" s="4">
        <v>4.0</v>
      </c>
      <c r="BC46" s="4">
        <f t="array" ref="BC46">IFS(BB46&gt;5.1, 1, BB46&lt;3.5, 2, TRUE, 0)</f>
        <v>0</v>
      </c>
      <c r="BD46" s="4">
        <v>6.5</v>
      </c>
      <c r="BE46" s="4">
        <v>2.0</v>
      </c>
      <c r="BF46" s="4">
        <v>4.0</v>
      </c>
      <c r="BG46" s="4">
        <v>0.0</v>
      </c>
      <c r="BH46" s="4">
        <v>2.5</v>
      </c>
      <c r="BI46" s="4">
        <v>0.0</v>
      </c>
      <c r="BJ46" s="4">
        <v>87.0</v>
      </c>
      <c r="BK46" s="4">
        <v>0.0</v>
      </c>
      <c r="BL46" s="4">
        <v>51.0</v>
      </c>
      <c r="BM46" s="4">
        <v>0.0</v>
      </c>
      <c r="BN46" s="4">
        <v>157.0</v>
      </c>
      <c r="BO46" s="4">
        <v>0.0</v>
      </c>
      <c r="BP46" s="4">
        <v>208.0</v>
      </c>
      <c r="BQ46" s="4">
        <v>2.0</v>
      </c>
      <c r="BR46" s="4">
        <v>360.0</v>
      </c>
      <c r="BS46" s="4">
        <v>0.0</v>
      </c>
      <c r="BV46" s="6" t="s">
        <v>148</v>
      </c>
      <c r="BW46" s="4">
        <f>COUNTIF(AO:AO,"1")</f>
        <v>5</v>
      </c>
    </row>
    <row r="47" ht="15.75" customHeight="1">
      <c r="A47" s="4">
        <v>130642.0</v>
      </c>
      <c r="B47" s="9" t="s">
        <v>11</v>
      </c>
      <c r="C47" s="2">
        <v>54.0</v>
      </c>
      <c r="D47" s="4">
        <v>5.74</v>
      </c>
      <c r="E47" s="4">
        <f t="array" ref="E47">IFS(D47&gt;10, 1, D47&lt;4, 2, TRUE, 0)</f>
        <v>0</v>
      </c>
      <c r="F47" s="4">
        <v>3.82</v>
      </c>
      <c r="G47" s="4">
        <f t="array" ref="G47">IFS(F47&gt;6.2, 1, F47&lt;3.7, 2, TRUE, 0)</f>
        <v>0</v>
      </c>
      <c r="H47" s="4">
        <v>11.8</v>
      </c>
      <c r="I47" s="4">
        <f t="array" ref="I47">IFS(H47&gt;18, 1, H47&lt;13, 2, TRUE, 0)</f>
        <v>2</v>
      </c>
      <c r="J47" s="4">
        <v>34.9</v>
      </c>
      <c r="K47" s="4">
        <f t="array" ref="K47">IFS(J47&gt;55, 1, J47&lt;34, 2, TRUE, 0)</f>
        <v>0</v>
      </c>
      <c r="L47" s="4">
        <v>91.4</v>
      </c>
      <c r="M47" s="4">
        <v>0.0</v>
      </c>
      <c r="N47" s="4">
        <v>30.9</v>
      </c>
      <c r="O47" s="4">
        <v>0.0</v>
      </c>
      <c r="P47" s="4">
        <v>33.8</v>
      </c>
      <c r="Q47" s="4">
        <v>0.0</v>
      </c>
      <c r="R47" s="4">
        <v>107.0</v>
      </c>
      <c r="S47" s="4">
        <v>2.0</v>
      </c>
      <c r="T47" s="4">
        <v>13.2</v>
      </c>
      <c r="U47" s="4">
        <v>0.0</v>
      </c>
      <c r="V47" s="4">
        <v>60.6</v>
      </c>
      <c r="W47" s="4">
        <v>0.0</v>
      </c>
      <c r="X47" s="4">
        <v>29.8</v>
      </c>
      <c r="Y47" s="4">
        <v>0.0</v>
      </c>
      <c r="Z47" s="4">
        <v>6.3</v>
      </c>
      <c r="AA47" s="4">
        <v>0.0</v>
      </c>
      <c r="AB47" s="4">
        <v>3.0</v>
      </c>
      <c r="AC47" s="4">
        <v>0.0</v>
      </c>
      <c r="AD47" s="4">
        <v>0.3</v>
      </c>
      <c r="AE47" s="4">
        <v>0.0</v>
      </c>
      <c r="AF47" s="4">
        <v>109.0</v>
      </c>
      <c r="AG47" s="4">
        <f t="array" ref="AG47">IFS(AF47&gt;100, 1, AF47&lt;70, 2, TRUE, 0)</f>
        <v>1</v>
      </c>
      <c r="AH47" s="4">
        <v>107.9</v>
      </c>
      <c r="AI47" s="4">
        <f t="array" ref="AI47">IFS(AH47&gt;20, 1, AH47&lt;8, 2, TRUE, 0)</f>
        <v>1</v>
      </c>
      <c r="AJ47" s="4">
        <v>13.5</v>
      </c>
      <c r="AK47" s="4">
        <f t="array" ref="AK47">IFS(AJ47&gt;1.3, 1, AJ47&lt;0.7, 2, TRUE, 0)</f>
        <v>1</v>
      </c>
      <c r="AL47" s="4">
        <v>14.0</v>
      </c>
      <c r="AM47" s="4">
        <v>0.0</v>
      </c>
      <c r="AN47" s="4">
        <v>18.0</v>
      </c>
      <c r="AO47" s="4">
        <f t="array" ref="AO47">IFS(AN47&gt;52, 1, AN47&lt;7, 2, TRUE, 0)</f>
        <v>0</v>
      </c>
      <c r="AP47" s="4">
        <v>6.9</v>
      </c>
      <c r="AQ47" s="4">
        <v>0.0</v>
      </c>
      <c r="AR47" s="4">
        <v>150.0</v>
      </c>
      <c r="AS47" s="4">
        <v>0.0</v>
      </c>
      <c r="AT47" s="4">
        <v>68.0</v>
      </c>
      <c r="AU47" s="4">
        <v>0.0</v>
      </c>
      <c r="AV47" s="4">
        <v>10.6</v>
      </c>
      <c r="AW47" s="4">
        <v>1.0</v>
      </c>
      <c r="AX47" s="4">
        <v>5.4</v>
      </c>
      <c r="AY47" s="4">
        <v>1.0</v>
      </c>
      <c r="AZ47" s="4">
        <v>139.0</v>
      </c>
      <c r="BA47" s="4">
        <f t="array" ref="BA47">IFS(AZ47&gt;146, 1, AZ47&lt;136, 2, TRUE, 0)</f>
        <v>0</v>
      </c>
      <c r="BB47" s="4">
        <v>5.3</v>
      </c>
      <c r="BC47" s="4">
        <f t="array" ref="BC47">IFS(BB47&gt;5.1, 1, BB47&lt;3.5, 2, TRUE, 0)</f>
        <v>1</v>
      </c>
      <c r="BD47" s="4">
        <v>6.6</v>
      </c>
      <c r="BE47" s="4">
        <v>0.0</v>
      </c>
      <c r="BF47" s="4">
        <v>4.5</v>
      </c>
      <c r="BG47" s="4">
        <v>0.0</v>
      </c>
      <c r="BH47" s="4">
        <v>2.1</v>
      </c>
      <c r="BI47" s="4">
        <v>0.0</v>
      </c>
      <c r="BJ47" s="4">
        <v>69.0</v>
      </c>
      <c r="BK47" s="4">
        <v>0.0</v>
      </c>
      <c r="BL47" s="4">
        <v>142.0</v>
      </c>
      <c r="BM47" s="4">
        <v>0.0</v>
      </c>
      <c r="BN47" s="4">
        <v>79.0</v>
      </c>
      <c r="BO47" s="4">
        <v>2.0</v>
      </c>
      <c r="BP47" s="4">
        <v>221.0</v>
      </c>
      <c r="BQ47" s="4">
        <v>2.0</v>
      </c>
      <c r="BR47" s="4">
        <v>899.0</v>
      </c>
      <c r="BS47" s="4">
        <v>1.0</v>
      </c>
      <c r="BV47" s="6" t="s">
        <v>149</v>
      </c>
      <c r="BW47" s="4">
        <f>COUNTIF(AO:AO,"0")</f>
        <v>100</v>
      </c>
    </row>
    <row r="48" ht="15.75" customHeight="1">
      <c r="A48" s="4">
        <v>161436.0</v>
      </c>
      <c r="B48" s="9" t="s">
        <v>11</v>
      </c>
      <c r="C48" s="2">
        <v>63.0</v>
      </c>
      <c r="D48" s="4">
        <v>7.18</v>
      </c>
      <c r="E48" s="4">
        <f t="array" ref="E48">IFS(D48&gt;10, 1, D48&lt;4, 2, TRUE, 0)</f>
        <v>0</v>
      </c>
      <c r="F48" s="4">
        <v>3.95</v>
      </c>
      <c r="G48" s="4">
        <f t="array" ref="G48">IFS(F48&gt;6.2, 1, F48&lt;3.7, 2, TRUE, 0)</f>
        <v>0</v>
      </c>
      <c r="H48" s="4">
        <v>11.4</v>
      </c>
      <c r="I48" s="4">
        <f t="array" ref="I48">IFS(H48&gt;18, 1, H48&lt;13, 2, TRUE, 0)</f>
        <v>2</v>
      </c>
      <c r="J48" s="4">
        <v>32.4</v>
      </c>
      <c r="K48" s="4">
        <f t="array" ref="K48">IFS(J48&gt;55, 1, J48&lt;34, 2, TRUE, 0)</f>
        <v>2</v>
      </c>
      <c r="L48" s="4">
        <v>82.0</v>
      </c>
      <c r="M48" s="4">
        <v>0.0</v>
      </c>
      <c r="N48" s="4">
        <v>28.9</v>
      </c>
      <c r="O48" s="4">
        <v>0.0</v>
      </c>
      <c r="P48" s="4">
        <v>35.2</v>
      </c>
      <c r="Q48" s="4">
        <v>0.0</v>
      </c>
      <c r="R48" s="4">
        <v>146.0</v>
      </c>
      <c r="S48" s="4">
        <v>0.0</v>
      </c>
      <c r="T48" s="4">
        <v>14.9</v>
      </c>
      <c r="U48" s="4">
        <v>0.0</v>
      </c>
      <c r="V48" s="4">
        <v>63.9</v>
      </c>
      <c r="W48" s="4">
        <v>0.0</v>
      </c>
      <c r="X48" s="4">
        <v>21.3</v>
      </c>
      <c r="Y48" s="4">
        <v>2.0</v>
      </c>
      <c r="Z48" s="4">
        <v>8.8</v>
      </c>
      <c r="AA48" s="4">
        <v>0.0</v>
      </c>
      <c r="AB48" s="4">
        <v>5.3</v>
      </c>
      <c r="AC48" s="4">
        <v>0.0</v>
      </c>
      <c r="AD48" s="4">
        <v>0.7</v>
      </c>
      <c r="AE48" s="4">
        <v>0.0</v>
      </c>
      <c r="AF48" s="4">
        <v>284.0</v>
      </c>
      <c r="AG48" s="4">
        <f t="array" ref="AG48">IFS(AF48&gt;100, 1, AF48&lt;70, 2, TRUE, 0)</f>
        <v>1</v>
      </c>
      <c r="AH48" s="4">
        <v>91.9</v>
      </c>
      <c r="AI48" s="4">
        <f t="array" ref="AI48">IFS(AH48&gt;20, 1, AH48&lt;8, 2, TRUE, 0)</f>
        <v>1</v>
      </c>
      <c r="AJ48" s="4">
        <v>10.6</v>
      </c>
      <c r="AK48" s="4">
        <f t="array" ref="AK48">IFS(AJ48&gt;1.3, 1, AJ48&lt;0.7, 2, TRUE, 0)</f>
        <v>1</v>
      </c>
      <c r="AL48" s="4">
        <v>13.0</v>
      </c>
      <c r="AM48" s="4">
        <v>0.0</v>
      </c>
      <c r="AN48" s="4">
        <v>10.0</v>
      </c>
      <c r="AO48" s="4">
        <f t="array" ref="AO48">IFS(AN48&gt;52, 1, AN48&lt;7, 2, TRUE, 0)</f>
        <v>0</v>
      </c>
      <c r="AP48" s="4">
        <v>8.4</v>
      </c>
      <c r="AQ48" s="4">
        <v>1.0</v>
      </c>
      <c r="AR48" s="4">
        <v>134.0</v>
      </c>
      <c r="AS48" s="4">
        <v>0.0</v>
      </c>
      <c r="AT48" s="4">
        <v>283.0</v>
      </c>
      <c r="AU48" s="4">
        <v>1.0</v>
      </c>
      <c r="AV48" s="4">
        <v>9.2</v>
      </c>
      <c r="AW48" s="4">
        <v>0.0</v>
      </c>
      <c r="AX48" s="4">
        <v>7.1</v>
      </c>
      <c r="AY48" s="4">
        <v>1.0</v>
      </c>
      <c r="AZ48" s="4">
        <v>137.0</v>
      </c>
      <c r="BA48" s="4">
        <f t="array" ref="BA48">IFS(AZ48&gt;146, 1, AZ48&lt;136, 2, TRUE, 0)</f>
        <v>0</v>
      </c>
      <c r="BB48" s="4">
        <v>4.5</v>
      </c>
      <c r="BC48" s="4">
        <f t="array" ref="BC48">IFS(BB48&gt;5.1, 1, BB48&lt;3.5, 2, TRUE, 0)</f>
        <v>0</v>
      </c>
      <c r="BD48" s="4">
        <v>7.0</v>
      </c>
      <c r="BE48" s="4">
        <v>0.0</v>
      </c>
      <c r="BF48" s="4">
        <v>4.4</v>
      </c>
      <c r="BG48" s="4">
        <v>0.0</v>
      </c>
      <c r="BH48" s="4">
        <v>2.6</v>
      </c>
      <c r="BI48" s="4">
        <v>0.0</v>
      </c>
      <c r="BJ48" s="4">
        <v>71.0</v>
      </c>
      <c r="BK48" s="4">
        <v>0.0</v>
      </c>
      <c r="BL48" s="4">
        <v>70.0</v>
      </c>
      <c r="BM48" s="4">
        <v>0.0</v>
      </c>
      <c r="BN48" s="4">
        <v>221.0</v>
      </c>
      <c r="BO48" s="4">
        <v>0.0</v>
      </c>
      <c r="BP48" s="4">
        <v>291.0</v>
      </c>
      <c r="BQ48" s="4">
        <v>0.0</v>
      </c>
      <c r="BR48" s="4">
        <v>367.0</v>
      </c>
      <c r="BS48" s="4">
        <v>0.0</v>
      </c>
      <c r="BV48" s="6" t="s">
        <v>150</v>
      </c>
      <c r="BW48" s="4">
        <f>COUNTIF(AO:AO,"2")</f>
        <v>7</v>
      </c>
    </row>
    <row r="49" ht="15.75" customHeight="1">
      <c r="A49" s="4">
        <v>165551.0</v>
      </c>
      <c r="B49" s="9" t="s">
        <v>21</v>
      </c>
      <c r="C49" s="2">
        <v>72.0</v>
      </c>
      <c r="D49" s="4">
        <v>9.05</v>
      </c>
      <c r="E49" s="4">
        <f t="array" ref="E49">IFS(D49&gt;10, 1, D49&lt;4, 2, TRUE, 0)</f>
        <v>0</v>
      </c>
      <c r="F49" s="4">
        <v>3.9</v>
      </c>
      <c r="G49" s="4">
        <f t="array" ref="G49">IFS(F49&gt;6.2, 1, F49&lt;3.7, 2, TRUE, 0)</f>
        <v>0</v>
      </c>
      <c r="H49" s="4">
        <v>12.0</v>
      </c>
      <c r="I49" s="4">
        <f t="array" ref="I49">IFS(H49&gt;18, 1, H49&lt;13, 2, TRUE, 0)</f>
        <v>2</v>
      </c>
      <c r="J49" s="4">
        <v>35.4</v>
      </c>
      <c r="K49" s="4">
        <f t="array" ref="K49">IFS(J49&gt;55, 1, J49&lt;34, 2, TRUE, 0)</f>
        <v>0</v>
      </c>
      <c r="L49" s="4">
        <v>90.8</v>
      </c>
      <c r="M49" s="4">
        <v>0.0</v>
      </c>
      <c r="N49" s="4">
        <v>30.8</v>
      </c>
      <c r="O49" s="4">
        <v>0.0</v>
      </c>
      <c r="P49" s="4">
        <v>33.9</v>
      </c>
      <c r="Q49" s="4">
        <v>0.0</v>
      </c>
      <c r="R49" s="4">
        <v>207.0</v>
      </c>
      <c r="S49" s="4">
        <v>0.0</v>
      </c>
      <c r="T49" s="4">
        <v>14.6</v>
      </c>
      <c r="U49" s="4">
        <v>0.0</v>
      </c>
      <c r="V49" s="4">
        <v>68.5</v>
      </c>
      <c r="W49" s="4">
        <v>0.0</v>
      </c>
      <c r="X49" s="4">
        <v>18.9</v>
      </c>
      <c r="Y49" s="4">
        <v>2.0</v>
      </c>
      <c r="Z49" s="4">
        <v>7.0</v>
      </c>
      <c r="AA49" s="4">
        <v>0.0</v>
      </c>
      <c r="AB49" s="4">
        <v>4.8</v>
      </c>
      <c r="AC49" s="4">
        <v>0.0</v>
      </c>
      <c r="AD49" s="4">
        <v>0.8</v>
      </c>
      <c r="AE49" s="4">
        <v>0.0</v>
      </c>
      <c r="AF49" s="4">
        <v>104.0</v>
      </c>
      <c r="AG49" s="4">
        <f t="array" ref="AG49">IFS(AF49&gt;100, 1, AF49&lt;70, 2, TRUE, 0)</f>
        <v>1</v>
      </c>
      <c r="AH49" s="4">
        <v>76.9</v>
      </c>
      <c r="AI49" s="4">
        <f t="array" ref="AI49">IFS(AH49&gt;20, 1, AH49&lt;8, 2, TRUE, 0)</f>
        <v>1</v>
      </c>
      <c r="AJ49" s="4">
        <v>9.8</v>
      </c>
      <c r="AK49" s="4">
        <f t="array" ref="AK49">IFS(AJ49&gt;1.3, 1, AJ49&lt;0.7, 2, TRUE, 0)</f>
        <v>1</v>
      </c>
      <c r="AL49" s="4">
        <v>16.0</v>
      </c>
      <c r="AM49" s="4">
        <v>0.0</v>
      </c>
      <c r="AN49" s="4">
        <v>17.0</v>
      </c>
      <c r="AO49" s="4">
        <f t="array" ref="AO49">IFS(AN49&gt;52, 1, AN49&lt;7, 2, TRUE, 0)</f>
        <v>0</v>
      </c>
      <c r="AP49" s="4">
        <v>5.4</v>
      </c>
      <c r="AQ49" s="4">
        <v>0.0</v>
      </c>
      <c r="AR49" s="4">
        <v>149.0</v>
      </c>
      <c r="AS49" s="4">
        <v>0.0</v>
      </c>
      <c r="AT49" s="4">
        <v>123.0</v>
      </c>
      <c r="AU49" s="4">
        <v>0.0</v>
      </c>
      <c r="AV49" s="4">
        <v>9.8</v>
      </c>
      <c r="AW49" s="4">
        <v>0.0</v>
      </c>
      <c r="AX49" s="4">
        <v>5.2</v>
      </c>
      <c r="AY49" s="4">
        <v>1.0</v>
      </c>
      <c r="AZ49" s="4">
        <v>137.0</v>
      </c>
      <c r="BA49" s="4">
        <f t="array" ref="BA49">IFS(AZ49&gt;146, 1, AZ49&lt;136, 2, TRUE, 0)</f>
        <v>0</v>
      </c>
      <c r="BB49" s="4">
        <v>5.0</v>
      </c>
      <c r="BC49" s="4">
        <f t="array" ref="BC49">IFS(BB49&gt;5.1, 1, BB49&lt;3.5, 2, TRUE, 0)</f>
        <v>0</v>
      </c>
      <c r="BD49" s="4">
        <v>6.6</v>
      </c>
      <c r="BE49" s="4">
        <v>0.0</v>
      </c>
      <c r="BF49" s="4">
        <v>4.3</v>
      </c>
      <c r="BG49" s="4">
        <v>0.0</v>
      </c>
      <c r="BH49" s="4">
        <v>2.3</v>
      </c>
      <c r="BI49" s="4">
        <v>0.0</v>
      </c>
      <c r="BJ49" s="4">
        <v>70.0</v>
      </c>
      <c r="BK49" s="4">
        <v>0.0</v>
      </c>
      <c r="BL49" s="4">
        <v>61.0</v>
      </c>
      <c r="BM49" s="4">
        <v>0.0</v>
      </c>
      <c r="BN49" s="4">
        <v>159.0</v>
      </c>
      <c r="BO49" s="4">
        <v>0.0</v>
      </c>
      <c r="BP49" s="4">
        <v>220.0</v>
      </c>
      <c r="BQ49" s="4">
        <v>2.0</v>
      </c>
      <c r="BR49" s="4">
        <v>446.0</v>
      </c>
      <c r="BS49" s="4">
        <v>1.0</v>
      </c>
    </row>
    <row r="50" ht="15.75" customHeight="1">
      <c r="A50" s="1">
        <v>223535.0</v>
      </c>
      <c r="B50" s="7" t="s">
        <v>11</v>
      </c>
      <c r="C50" s="2">
        <v>62.0</v>
      </c>
      <c r="D50" s="4">
        <v>5.09</v>
      </c>
      <c r="E50" s="4">
        <f t="array" ref="E50">IFS(D50&gt;10, 1, D50&lt;4, 2, TRUE, 0)</f>
        <v>0</v>
      </c>
      <c r="F50" s="4">
        <v>3.18</v>
      </c>
      <c r="G50" s="4">
        <f t="array" ref="G50">IFS(F50&gt;6.2, 1, F50&lt;3.7, 2, TRUE, 0)</f>
        <v>2</v>
      </c>
      <c r="H50" s="4">
        <v>10.4</v>
      </c>
      <c r="I50" s="4">
        <f t="array" ref="I50">IFS(H50&gt;18, 1, H50&lt;13, 2, TRUE, 0)</f>
        <v>2</v>
      </c>
      <c r="J50" s="4">
        <v>28.9</v>
      </c>
      <c r="K50" s="4">
        <f t="array" ref="K50">IFS(J50&gt;55, 1, J50&lt;34, 2, TRUE, 0)</f>
        <v>2</v>
      </c>
      <c r="L50" s="4">
        <v>90.9</v>
      </c>
      <c r="M50" s="4">
        <v>0.0</v>
      </c>
      <c r="N50" s="4">
        <v>32.7</v>
      </c>
      <c r="O50" s="4">
        <v>1.0</v>
      </c>
      <c r="P50" s="4">
        <v>36.0</v>
      </c>
      <c r="Q50" s="4">
        <v>0.0</v>
      </c>
      <c r="R50" s="4">
        <v>176.0</v>
      </c>
      <c r="S50" s="4">
        <v>0.0</v>
      </c>
      <c r="T50" s="4">
        <v>12.1</v>
      </c>
      <c r="U50" s="4">
        <v>0.0</v>
      </c>
      <c r="V50" s="4">
        <v>60.5</v>
      </c>
      <c r="W50" s="4">
        <v>0.0</v>
      </c>
      <c r="X50" s="4">
        <v>27.9</v>
      </c>
      <c r="Y50" s="4">
        <v>0.0</v>
      </c>
      <c r="Z50" s="4">
        <v>7.9</v>
      </c>
      <c r="AA50" s="4">
        <v>0.0</v>
      </c>
      <c r="AB50" s="4">
        <v>3.1</v>
      </c>
      <c r="AC50" s="4">
        <v>0.0</v>
      </c>
      <c r="AD50" s="4">
        <v>0.6</v>
      </c>
      <c r="AE50" s="4">
        <v>0.0</v>
      </c>
      <c r="AF50" s="4">
        <v>184.0</v>
      </c>
      <c r="AG50" s="4">
        <f t="array" ref="AG50">IFS(AF50&gt;100, 1, AF50&lt;70, 2, TRUE, 0)</f>
        <v>1</v>
      </c>
      <c r="AH50" s="4">
        <v>91.7</v>
      </c>
      <c r="AI50" s="4">
        <f t="array" ref="AI50">IFS(AH50&gt;20, 1, AH50&lt;8, 2, TRUE, 0)</f>
        <v>1</v>
      </c>
      <c r="AJ50" s="4">
        <v>10.4</v>
      </c>
      <c r="AK50" s="4">
        <f t="array" ref="AK50">IFS(AJ50&gt;1.3, 1, AJ50&lt;0.7, 2, TRUE, 0)</f>
        <v>1</v>
      </c>
      <c r="AL50" s="4">
        <v>18.0</v>
      </c>
      <c r="AM50" s="4">
        <v>0.0</v>
      </c>
      <c r="AN50" s="4">
        <v>25.0</v>
      </c>
      <c r="AO50" s="4">
        <f t="array" ref="AO50">IFS(AN50&gt;52, 1, AN50&lt;7, 2, TRUE, 0)</f>
        <v>0</v>
      </c>
      <c r="AP50" s="4">
        <v>5.3</v>
      </c>
      <c r="AQ50" s="4">
        <v>0.0</v>
      </c>
      <c r="AR50" s="4">
        <v>106.0</v>
      </c>
      <c r="AS50" s="4">
        <v>0.0</v>
      </c>
      <c r="AT50" s="4">
        <v>80.0</v>
      </c>
      <c r="AU50" s="4">
        <v>0.0</v>
      </c>
      <c r="AV50" s="4">
        <v>9.3</v>
      </c>
      <c r="AW50" s="4">
        <v>0.0</v>
      </c>
      <c r="AX50" s="4">
        <v>3.2</v>
      </c>
      <c r="AY50" s="4">
        <v>0.0</v>
      </c>
      <c r="AZ50" s="4">
        <v>137.0</v>
      </c>
      <c r="BA50" s="4">
        <f t="array" ref="BA50">IFS(AZ50&gt;146, 1, AZ50&lt;136, 2, TRUE, 0)</f>
        <v>0</v>
      </c>
      <c r="BB50" s="4">
        <v>4.4</v>
      </c>
      <c r="BC50" s="4">
        <f t="array" ref="BC50">IFS(BB50&gt;5.1, 1, BB50&lt;3.5, 2, TRUE, 0)</f>
        <v>0</v>
      </c>
      <c r="BD50" s="4">
        <v>6.4</v>
      </c>
      <c r="BE50" s="4">
        <v>2.0</v>
      </c>
      <c r="BF50" s="4">
        <v>4.0</v>
      </c>
      <c r="BG50" s="4">
        <v>0.0</v>
      </c>
      <c r="BH50" s="4">
        <v>2.4</v>
      </c>
      <c r="BI50" s="4">
        <v>0.0</v>
      </c>
      <c r="BJ50" s="4">
        <v>67.0</v>
      </c>
      <c r="BK50" s="4">
        <v>0.0</v>
      </c>
      <c r="BL50" s="4">
        <v>92.0</v>
      </c>
      <c r="BM50" s="4">
        <v>0.0</v>
      </c>
      <c r="BN50" s="4">
        <v>101.0</v>
      </c>
      <c r="BO50" s="4">
        <v>2.0</v>
      </c>
      <c r="BP50" s="4">
        <v>193.0</v>
      </c>
      <c r="BQ50" s="4">
        <v>2.0</v>
      </c>
      <c r="BR50" s="4">
        <v>164.0</v>
      </c>
      <c r="BS50" s="4">
        <v>0.0</v>
      </c>
      <c r="BV50" s="6" t="s">
        <v>151</v>
      </c>
      <c r="BW50" s="4">
        <f>COUNTIF(BA:BA,"1")</f>
        <v>2</v>
      </c>
    </row>
    <row r="51" ht="15.75" customHeight="1">
      <c r="A51" s="4">
        <v>268733.0</v>
      </c>
      <c r="B51" s="9" t="s">
        <v>11</v>
      </c>
      <c r="C51" s="4">
        <v>56.0</v>
      </c>
      <c r="D51" s="4">
        <v>7.56</v>
      </c>
      <c r="E51" s="4">
        <f t="array" ref="E51">IFS(D51&gt;10, 1, D51&lt;4, 2, TRUE, 0)</f>
        <v>0</v>
      </c>
      <c r="F51" s="4">
        <v>3.63</v>
      </c>
      <c r="G51" s="4">
        <f t="array" ref="G51">IFS(F51&gt;6.2, 1, F51&lt;3.7, 2, TRUE, 0)</f>
        <v>2</v>
      </c>
      <c r="H51" s="4">
        <v>11.4</v>
      </c>
      <c r="I51" s="4">
        <f t="array" ref="I51">IFS(H51&gt;18, 1, H51&lt;13, 2, TRUE, 0)</f>
        <v>2</v>
      </c>
      <c r="J51" s="4">
        <v>32.7</v>
      </c>
      <c r="K51" s="4">
        <f t="array" ref="K51">IFS(J51&gt;55, 1, J51&lt;34, 2, TRUE, 0)</f>
        <v>2</v>
      </c>
      <c r="L51" s="4">
        <v>90.1</v>
      </c>
      <c r="M51" s="4">
        <v>0.0</v>
      </c>
      <c r="N51" s="4">
        <v>31.4</v>
      </c>
      <c r="O51" s="4">
        <v>0.0</v>
      </c>
      <c r="P51" s="4">
        <v>34.9</v>
      </c>
      <c r="Q51" s="4">
        <v>0.0</v>
      </c>
      <c r="R51" s="4">
        <v>255.0</v>
      </c>
      <c r="S51" s="4">
        <v>0.0</v>
      </c>
      <c r="T51" s="4">
        <v>14.7</v>
      </c>
      <c r="U51" s="4">
        <v>0.0</v>
      </c>
      <c r="V51" s="4">
        <v>72.9</v>
      </c>
      <c r="W51" s="4">
        <v>0.0</v>
      </c>
      <c r="X51" s="4">
        <v>10.2</v>
      </c>
      <c r="Y51" s="4">
        <v>2.0</v>
      </c>
      <c r="Z51" s="4">
        <v>10.1</v>
      </c>
      <c r="AA51" s="4">
        <v>1.0</v>
      </c>
      <c r="AB51" s="4">
        <v>5.7</v>
      </c>
      <c r="AC51" s="4">
        <v>0.0</v>
      </c>
      <c r="AD51" s="4">
        <v>1.1</v>
      </c>
      <c r="AE51" s="4">
        <v>0.0</v>
      </c>
      <c r="AF51" s="4">
        <v>176.0</v>
      </c>
      <c r="AG51" s="4">
        <f t="array" ref="AG51">IFS(AF51&gt;100, 1, AF51&lt;70, 2, TRUE, 0)</f>
        <v>1</v>
      </c>
      <c r="AH51" s="4">
        <v>96.8</v>
      </c>
      <c r="AI51" s="4">
        <f t="array" ref="AI51">IFS(AH51&gt;20, 1, AH51&lt;8, 2, TRUE, 0)</f>
        <v>1</v>
      </c>
      <c r="AJ51" s="4">
        <v>14.2</v>
      </c>
      <c r="AK51" s="4">
        <f t="array" ref="AK51">IFS(AJ51&gt;1.3, 1, AJ51&lt;0.7, 2, TRUE, 0)</f>
        <v>1</v>
      </c>
      <c r="AL51" s="4">
        <v>19.0</v>
      </c>
      <c r="AM51" s="4">
        <v>0.0</v>
      </c>
      <c r="AN51" s="4">
        <v>64.0</v>
      </c>
      <c r="AO51" s="4">
        <f t="array" ref="AO51">IFS(AN51&gt;52, 1, AN51&lt;7, 2, TRUE, 0)</f>
        <v>1</v>
      </c>
      <c r="AP51" s="4">
        <v>8.4</v>
      </c>
      <c r="AQ51" s="4">
        <v>1.0</v>
      </c>
      <c r="AR51" s="4">
        <v>97.0</v>
      </c>
      <c r="AS51" s="4">
        <v>0.0</v>
      </c>
      <c r="AT51" s="4">
        <v>97.0</v>
      </c>
      <c r="AU51" s="4">
        <v>0.0</v>
      </c>
      <c r="AV51" s="4">
        <v>8.8</v>
      </c>
      <c r="AW51" s="4">
        <v>0.0</v>
      </c>
      <c r="AX51" s="4">
        <v>6.7</v>
      </c>
      <c r="AY51" s="4">
        <v>1.0</v>
      </c>
      <c r="AZ51" s="4">
        <v>142.0</v>
      </c>
      <c r="BA51" s="4">
        <f t="array" ref="BA51">IFS(AZ51&gt;146, 1, AZ51&lt;136, 2, TRUE, 0)</f>
        <v>0</v>
      </c>
      <c r="BB51" s="4">
        <v>4.3</v>
      </c>
      <c r="BC51" s="4">
        <f t="array" ref="BC51">IFS(BB51&gt;5.1, 1, BB51&lt;3.5, 2, TRUE, 0)</f>
        <v>0</v>
      </c>
      <c r="BD51" s="4">
        <v>5.7</v>
      </c>
      <c r="BE51" s="4">
        <v>2.0</v>
      </c>
      <c r="BF51" s="4">
        <v>3.9</v>
      </c>
      <c r="BG51" s="4">
        <v>0.0</v>
      </c>
      <c r="BH51" s="4">
        <v>1.8</v>
      </c>
      <c r="BI51" s="4">
        <v>0.0</v>
      </c>
      <c r="BJ51" s="4">
        <v>49.0</v>
      </c>
      <c r="BK51" s="4">
        <v>0.0</v>
      </c>
      <c r="BL51" s="4">
        <v>137.0</v>
      </c>
      <c r="BM51" s="4">
        <v>0.0</v>
      </c>
      <c r="BN51" s="4">
        <v>130.0</v>
      </c>
      <c r="BO51" s="4">
        <v>2.0</v>
      </c>
      <c r="BP51" s="4">
        <v>267.0</v>
      </c>
      <c r="BQ51" s="4">
        <v>0.0</v>
      </c>
      <c r="BR51" s="4">
        <v>169.0</v>
      </c>
      <c r="BS51" s="4">
        <v>0.0</v>
      </c>
      <c r="BV51" s="6" t="s">
        <v>152</v>
      </c>
      <c r="BW51" s="4">
        <f>COUNTIF(BA:BA,"0")</f>
        <v>82</v>
      </c>
    </row>
    <row r="52" ht="15.75" customHeight="1">
      <c r="A52" s="4">
        <v>278250.0</v>
      </c>
      <c r="B52" s="9" t="s">
        <v>11</v>
      </c>
      <c r="C52" s="1">
        <v>55.0</v>
      </c>
      <c r="D52" s="4">
        <v>8.95</v>
      </c>
      <c r="E52" s="4">
        <f t="array" ref="E52">IFS(D52&gt;10, 1, D52&lt;4, 2, TRUE, 0)</f>
        <v>0</v>
      </c>
      <c r="F52" s="4">
        <v>3.92</v>
      </c>
      <c r="G52" s="4">
        <f t="array" ref="G52">IFS(F52&gt;6.2, 1, F52&lt;3.7, 2, TRUE, 0)</f>
        <v>0</v>
      </c>
      <c r="H52" s="4">
        <v>11.6</v>
      </c>
      <c r="I52" s="4">
        <f t="array" ref="I52">IFS(H52&gt;18, 1, H52&lt;13, 2, TRUE, 0)</f>
        <v>2</v>
      </c>
      <c r="J52" s="4">
        <v>34.2</v>
      </c>
      <c r="K52" s="4">
        <f t="array" ref="K52">IFS(J52&gt;55, 1, J52&lt;34, 2, TRUE, 0)</f>
        <v>0</v>
      </c>
      <c r="L52" s="4">
        <v>87.2</v>
      </c>
      <c r="M52" s="4">
        <v>0.0</v>
      </c>
      <c r="N52" s="4">
        <v>29.6</v>
      </c>
      <c r="O52" s="4">
        <v>0.0</v>
      </c>
      <c r="P52" s="4">
        <v>33.9</v>
      </c>
      <c r="Q52" s="4">
        <v>0.0</v>
      </c>
      <c r="R52" s="4">
        <v>209.0</v>
      </c>
      <c r="S52" s="4">
        <v>0.0</v>
      </c>
      <c r="T52" s="4">
        <v>12.7</v>
      </c>
      <c r="U52" s="4">
        <v>0.0</v>
      </c>
      <c r="V52" s="4">
        <v>77.1</v>
      </c>
      <c r="W52" s="4">
        <v>0.0</v>
      </c>
      <c r="X52" s="4">
        <v>10.7</v>
      </c>
      <c r="Y52" s="4">
        <v>2.0</v>
      </c>
      <c r="Z52" s="4">
        <v>8.5</v>
      </c>
      <c r="AA52" s="4">
        <v>0.0</v>
      </c>
      <c r="AB52" s="4">
        <v>3.4</v>
      </c>
      <c r="AC52" s="4">
        <v>0.0</v>
      </c>
      <c r="AD52" s="4">
        <v>0.3</v>
      </c>
      <c r="AE52" s="4">
        <v>0.0</v>
      </c>
      <c r="AF52" s="4">
        <v>110.0</v>
      </c>
      <c r="AG52" s="4">
        <f t="array" ref="AG52">IFS(AF52&gt;100, 1, AF52&lt;70, 2, TRUE, 0)</f>
        <v>1</v>
      </c>
      <c r="AH52" s="4">
        <v>68.5</v>
      </c>
      <c r="AI52" s="4">
        <f t="array" ref="AI52">IFS(AH52&gt;20, 1, AH52&lt;8, 2, TRUE, 0)</f>
        <v>1</v>
      </c>
      <c r="AJ52" s="4">
        <v>11.8</v>
      </c>
      <c r="AK52" s="4">
        <f t="array" ref="AK52">IFS(AJ52&gt;1.3, 1, AJ52&lt;0.7, 2, TRUE, 0)</f>
        <v>1</v>
      </c>
      <c r="AL52" s="4">
        <v>13.0</v>
      </c>
      <c r="AM52" s="4">
        <v>0.0</v>
      </c>
      <c r="AN52" s="4">
        <v>9.0</v>
      </c>
      <c r="AO52" s="4">
        <f t="array" ref="AO52">IFS(AN52&gt;52, 1, AN52&lt;7, 2, TRUE, 0)</f>
        <v>0</v>
      </c>
      <c r="AP52" s="4">
        <v>5.8</v>
      </c>
      <c r="AQ52" s="4">
        <v>0.0</v>
      </c>
      <c r="AR52" s="4">
        <v>127.0</v>
      </c>
      <c r="AS52" s="4">
        <v>0.0</v>
      </c>
      <c r="AT52" s="4">
        <v>82.0</v>
      </c>
      <c r="AU52" s="4">
        <v>0.0</v>
      </c>
      <c r="AV52" s="4">
        <v>9.7</v>
      </c>
      <c r="AW52" s="4">
        <v>0.0</v>
      </c>
      <c r="AX52" s="4">
        <v>4.8</v>
      </c>
      <c r="AY52" s="4">
        <v>0.0</v>
      </c>
      <c r="AZ52" s="4">
        <v>135.0</v>
      </c>
      <c r="BA52" s="4">
        <f t="array" ref="BA52">IFS(AZ52&gt;146, 1, AZ52&lt;136, 2, TRUE, 0)</f>
        <v>2</v>
      </c>
      <c r="BB52" s="4">
        <v>4.2</v>
      </c>
      <c r="BC52" s="4">
        <f t="array" ref="BC52">IFS(BB52&gt;5.1, 1, BB52&lt;3.5, 2, TRUE, 0)</f>
        <v>0</v>
      </c>
      <c r="BD52" s="4">
        <v>6.7</v>
      </c>
      <c r="BE52" s="4">
        <v>0.0</v>
      </c>
      <c r="BF52" s="4">
        <v>4.0</v>
      </c>
      <c r="BG52" s="4">
        <v>0.0</v>
      </c>
      <c r="BH52" s="4">
        <v>2.7</v>
      </c>
      <c r="BI52" s="4">
        <v>0.0</v>
      </c>
      <c r="BJ52" s="4">
        <v>133.0</v>
      </c>
      <c r="BK52" s="4">
        <v>1.0</v>
      </c>
      <c r="BL52" s="4">
        <v>41.0</v>
      </c>
      <c r="BM52" s="4">
        <v>0.0</v>
      </c>
      <c r="BN52" s="4">
        <v>191.0</v>
      </c>
      <c r="BO52" s="4">
        <v>0.0</v>
      </c>
      <c r="BP52" s="4">
        <v>232.0</v>
      </c>
      <c r="BQ52" s="4">
        <v>2.0</v>
      </c>
      <c r="BR52" s="4">
        <v>181.0</v>
      </c>
      <c r="BS52" s="4">
        <v>0.0</v>
      </c>
      <c r="BV52" s="6" t="s">
        <v>153</v>
      </c>
      <c r="BW52" s="4">
        <f>COUNTIF(BA:BA,"2")</f>
        <v>28</v>
      </c>
    </row>
    <row r="53" ht="15.75" customHeight="1">
      <c r="A53" s="4">
        <v>282862.0</v>
      </c>
      <c r="B53" s="9" t="s">
        <v>11</v>
      </c>
      <c r="C53" s="2">
        <v>70.0</v>
      </c>
      <c r="D53" s="4">
        <v>4.62</v>
      </c>
      <c r="E53" s="4">
        <f t="array" ref="E53">IFS(D53&gt;10, 1, D53&lt;4, 2, TRUE, 0)</f>
        <v>0</v>
      </c>
      <c r="F53" s="4">
        <v>3.29</v>
      </c>
      <c r="G53" s="4">
        <f t="array" ref="G53">IFS(F53&gt;6.2, 1, F53&lt;3.7, 2, TRUE, 0)</f>
        <v>2</v>
      </c>
      <c r="H53" s="4">
        <v>10.4</v>
      </c>
      <c r="I53" s="4">
        <f t="array" ref="I53">IFS(H53&gt;18, 1, H53&lt;13, 2, TRUE, 0)</f>
        <v>2</v>
      </c>
      <c r="J53" s="4">
        <v>29.2</v>
      </c>
      <c r="K53" s="4">
        <f t="array" ref="K53">IFS(J53&gt;55, 1, J53&lt;34, 2, TRUE, 0)</f>
        <v>2</v>
      </c>
      <c r="L53" s="4">
        <v>88.8</v>
      </c>
      <c r="M53" s="4">
        <v>0.0</v>
      </c>
      <c r="N53" s="4">
        <v>31.6</v>
      </c>
      <c r="O53" s="4">
        <v>0.0</v>
      </c>
      <c r="P53" s="4">
        <v>35.6</v>
      </c>
      <c r="Q53" s="4">
        <v>0.0</v>
      </c>
      <c r="R53" s="4">
        <v>165.0</v>
      </c>
      <c r="S53" s="4">
        <v>0.0</v>
      </c>
      <c r="T53" s="4">
        <v>13.0</v>
      </c>
      <c r="U53" s="4">
        <v>0.0</v>
      </c>
      <c r="V53" s="4">
        <v>66.7</v>
      </c>
      <c r="W53" s="4">
        <v>0.0</v>
      </c>
      <c r="X53" s="4">
        <v>21.4</v>
      </c>
      <c r="Y53" s="4">
        <v>2.0</v>
      </c>
      <c r="Z53" s="4">
        <v>7.8</v>
      </c>
      <c r="AA53" s="4">
        <v>0.0</v>
      </c>
      <c r="AB53" s="4">
        <v>3.5</v>
      </c>
      <c r="AC53" s="4">
        <v>0.0</v>
      </c>
      <c r="AD53" s="4">
        <v>0.6</v>
      </c>
      <c r="AE53" s="4">
        <v>0.0</v>
      </c>
      <c r="AF53" s="4">
        <v>75.0</v>
      </c>
      <c r="AG53" s="4">
        <f t="array" ref="AG53">IFS(AF53&gt;100, 1, AF53&lt;70, 2, TRUE, 0)</f>
        <v>0</v>
      </c>
      <c r="AH53" s="4">
        <v>43.3</v>
      </c>
      <c r="AI53" s="4">
        <f t="array" ref="AI53">IFS(AH53&gt;20, 1, AH53&lt;8, 2, TRUE, 0)</f>
        <v>1</v>
      </c>
      <c r="AJ53" s="4">
        <v>11.7</v>
      </c>
      <c r="AK53" s="4">
        <f t="array" ref="AK53">IFS(AJ53&gt;1.3, 1, AJ53&lt;0.7, 2, TRUE, 0)</f>
        <v>1</v>
      </c>
      <c r="AL53" s="4">
        <v>12.0</v>
      </c>
      <c r="AM53" s="4">
        <v>2.0</v>
      </c>
      <c r="AN53" s="4">
        <v>6.0</v>
      </c>
      <c r="AO53" s="4">
        <f t="array" ref="AO53">IFS(AN53&gt;52, 1, AN53&lt;7, 2, TRUE, 0)</f>
        <v>2</v>
      </c>
      <c r="AP53" s="4">
        <v>5.6</v>
      </c>
      <c r="AQ53" s="4">
        <v>0.0</v>
      </c>
      <c r="AR53" s="4">
        <v>124.0</v>
      </c>
      <c r="AS53" s="4">
        <v>0.0</v>
      </c>
      <c r="AT53" s="4">
        <v>67.0</v>
      </c>
      <c r="AU53" s="4">
        <v>0.0</v>
      </c>
      <c r="AV53" s="4">
        <v>8.5</v>
      </c>
      <c r="AW53" s="4">
        <v>2.0</v>
      </c>
      <c r="AX53" s="4">
        <v>3.0</v>
      </c>
      <c r="AY53" s="4">
        <v>0.0</v>
      </c>
      <c r="AZ53" s="4">
        <v>129.0</v>
      </c>
      <c r="BA53" s="4">
        <f t="array" ref="BA53">IFS(AZ53&gt;146, 1, AZ53&lt;136, 2, TRUE, 0)</f>
        <v>2</v>
      </c>
      <c r="BB53" s="4">
        <v>4.0</v>
      </c>
      <c r="BC53" s="4">
        <f t="array" ref="BC53">IFS(BB53&gt;5.1, 1, BB53&lt;3.5, 2, TRUE, 0)</f>
        <v>0</v>
      </c>
      <c r="BD53" s="4">
        <v>5.5</v>
      </c>
      <c r="BE53" s="4">
        <v>2.0</v>
      </c>
      <c r="BF53" s="4">
        <v>3.7</v>
      </c>
      <c r="BG53" s="4">
        <v>0.0</v>
      </c>
      <c r="BH53" s="4">
        <v>1.8</v>
      </c>
      <c r="BI53" s="4">
        <v>0.0</v>
      </c>
      <c r="BJ53" s="4">
        <v>64.0</v>
      </c>
      <c r="BK53" s="4">
        <v>0.0</v>
      </c>
      <c r="BL53" s="4">
        <v>71.0</v>
      </c>
      <c r="BM53" s="4">
        <v>0.0</v>
      </c>
      <c r="BN53" s="4">
        <v>128.0</v>
      </c>
      <c r="BO53" s="4">
        <v>2.0</v>
      </c>
      <c r="BP53" s="4">
        <v>199.0</v>
      </c>
      <c r="BQ53" s="4">
        <v>2.0</v>
      </c>
      <c r="BR53" s="4">
        <v>386.0</v>
      </c>
      <c r="BS53" s="4">
        <v>0.0</v>
      </c>
    </row>
    <row r="54" ht="15.75" customHeight="1">
      <c r="A54" s="4">
        <v>314908.0</v>
      </c>
      <c r="B54" s="9" t="s">
        <v>11</v>
      </c>
      <c r="C54" s="2">
        <v>81.0</v>
      </c>
      <c r="D54" s="4">
        <v>4.57</v>
      </c>
      <c r="E54" s="4">
        <f t="array" ref="E54">IFS(D54&gt;10, 1, D54&lt;4, 2, TRUE, 0)</f>
        <v>0</v>
      </c>
      <c r="F54" s="4">
        <v>3.51</v>
      </c>
      <c r="G54" s="4">
        <f t="array" ref="G54">IFS(F54&gt;6.2, 1, F54&lt;3.7, 2, TRUE, 0)</f>
        <v>2</v>
      </c>
      <c r="H54" s="4">
        <v>11.5</v>
      </c>
      <c r="I54" s="4">
        <f t="array" ref="I54">IFS(H54&gt;18, 1, H54&lt;13, 2, TRUE, 0)</f>
        <v>2</v>
      </c>
      <c r="J54" s="4">
        <v>33.5</v>
      </c>
      <c r="K54" s="4">
        <f t="array" ref="K54">IFS(J54&gt;55, 1, J54&lt;34, 2, TRUE, 0)</f>
        <v>2</v>
      </c>
      <c r="L54" s="4">
        <v>95.4</v>
      </c>
      <c r="M54" s="4">
        <v>0.0</v>
      </c>
      <c r="N54" s="4">
        <v>32.8</v>
      </c>
      <c r="O54" s="4">
        <v>1.0</v>
      </c>
      <c r="P54" s="4">
        <v>34.3</v>
      </c>
      <c r="Q54" s="4">
        <v>0.0</v>
      </c>
      <c r="R54" s="4">
        <v>79.0</v>
      </c>
      <c r="S54" s="4">
        <v>2.0</v>
      </c>
      <c r="T54" s="4">
        <v>14.0</v>
      </c>
      <c r="U54" s="4">
        <v>0.0</v>
      </c>
      <c r="V54" s="4">
        <v>60.5</v>
      </c>
      <c r="W54" s="4">
        <v>0.0</v>
      </c>
      <c r="X54" s="4">
        <v>18.2</v>
      </c>
      <c r="Y54" s="4">
        <v>2.0</v>
      </c>
      <c r="Z54" s="4">
        <v>12.5</v>
      </c>
      <c r="AA54" s="4">
        <v>1.0</v>
      </c>
      <c r="AB54" s="4">
        <v>7.9</v>
      </c>
      <c r="AC54" s="4">
        <v>1.0</v>
      </c>
      <c r="AD54" s="4">
        <v>0.9</v>
      </c>
      <c r="AE54" s="4">
        <v>0.0</v>
      </c>
      <c r="AF54" s="4">
        <v>85.0</v>
      </c>
      <c r="AG54" s="4">
        <f t="array" ref="AG54">IFS(AF54&gt;100, 1, AF54&lt;70, 2, TRUE, 0)</f>
        <v>0</v>
      </c>
      <c r="AH54" s="4">
        <v>68.5</v>
      </c>
      <c r="AI54" s="4">
        <f t="array" ref="AI54">IFS(AH54&gt;20, 1, AH54&lt;8, 2, TRUE, 0)</f>
        <v>1</v>
      </c>
      <c r="AJ54" s="4">
        <v>7.0</v>
      </c>
      <c r="AK54" s="4">
        <f t="array" ref="AK54">IFS(AJ54&gt;1.3, 1, AJ54&lt;0.7, 2, TRUE, 0)</f>
        <v>1</v>
      </c>
      <c r="AL54" s="4">
        <v>29.0</v>
      </c>
      <c r="AM54" s="4">
        <v>0.0</v>
      </c>
      <c r="AN54" s="4">
        <v>21.0</v>
      </c>
      <c r="AO54" s="4">
        <f t="array" ref="AO54">IFS(AN54&gt;52, 1, AN54&lt;7, 2, TRUE, 0)</f>
        <v>0</v>
      </c>
      <c r="AP54" s="4">
        <v>1.5</v>
      </c>
      <c r="AQ54" s="4">
        <v>2.0</v>
      </c>
      <c r="AR54" s="4">
        <v>117.0</v>
      </c>
      <c r="AS54" s="4">
        <v>0.0</v>
      </c>
      <c r="AT54" s="4">
        <v>68.0</v>
      </c>
      <c r="AU54" s="4">
        <v>0.0</v>
      </c>
      <c r="AV54" s="4">
        <v>9.9</v>
      </c>
      <c r="AW54" s="4">
        <v>0.0</v>
      </c>
      <c r="AX54" s="4">
        <v>5.3</v>
      </c>
      <c r="AY54" s="4">
        <v>1.0</v>
      </c>
      <c r="AZ54" s="4">
        <v>136.0</v>
      </c>
      <c r="BA54" s="4">
        <f t="array" ref="BA54">IFS(AZ54&gt;146, 1, AZ54&lt;136, 2, TRUE, 0)</f>
        <v>0</v>
      </c>
      <c r="BB54" s="4">
        <v>5.3</v>
      </c>
      <c r="BC54" s="4">
        <f t="array" ref="BC54">IFS(BB54&gt;5.1, 1, BB54&lt;3.5, 2, TRUE, 0)</f>
        <v>1</v>
      </c>
      <c r="BD54" s="4">
        <v>7.0</v>
      </c>
      <c r="BE54" s="4">
        <v>0.0</v>
      </c>
      <c r="BF54" s="4">
        <v>3.5</v>
      </c>
      <c r="BG54" s="4">
        <v>0.0</v>
      </c>
      <c r="BH54" s="4">
        <v>3.5</v>
      </c>
      <c r="BI54" s="4">
        <v>0.0</v>
      </c>
      <c r="BJ54" s="4">
        <v>132.0</v>
      </c>
      <c r="BK54" s="4">
        <v>1.0</v>
      </c>
      <c r="BL54" s="4">
        <v>63.0</v>
      </c>
      <c r="BM54" s="4">
        <v>0.0</v>
      </c>
      <c r="BN54" s="4">
        <v>139.0</v>
      </c>
      <c r="BO54" s="4">
        <v>0.0</v>
      </c>
      <c r="BP54" s="4">
        <v>202.0</v>
      </c>
      <c r="BQ54" s="4">
        <v>2.0</v>
      </c>
      <c r="BR54" s="4">
        <v>532.0</v>
      </c>
      <c r="BS54" s="4">
        <v>1.0</v>
      </c>
      <c r="BV54" s="1" t="s">
        <v>154</v>
      </c>
      <c r="BW54" s="4">
        <f>COUNTIF(BC:BC,"1")</f>
        <v>13</v>
      </c>
    </row>
    <row r="55" ht="15.75" customHeight="1">
      <c r="A55" s="4">
        <v>315172.0</v>
      </c>
      <c r="B55" s="9" t="s">
        <v>21</v>
      </c>
      <c r="C55" s="4">
        <v>53.0</v>
      </c>
      <c r="D55" s="4">
        <v>11.47</v>
      </c>
      <c r="E55" s="4">
        <f t="array" ref="E55">IFS(D55&gt;10, 1, D55&lt;4, 2, TRUE, 0)</f>
        <v>1</v>
      </c>
      <c r="F55" s="4">
        <v>3.17</v>
      </c>
      <c r="G55" s="4">
        <f t="array" ref="G55">IFS(F55&gt;6.2, 1, F55&lt;3.7, 2, TRUE, 0)</f>
        <v>2</v>
      </c>
      <c r="H55" s="4">
        <v>8.7</v>
      </c>
      <c r="I55" s="4">
        <f t="array" ref="I55">IFS(H55&gt;18, 1, H55&lt;13, 2, TRUE, 0)</f>
        <v>2</v>
      </c>
      <c r="J55" s="4">
        <v>27.4</v>
      </c>
      <c r="K55" s="4">
        <f t="array" ref="K55">IFS(J55&gt;55, 1, J55&lt;34, 2, TRUE, 0)</f>
        <v>2</v>
      </c>
      <c r="L55" s="4">
        <v>86.4</v>
      </c>
      <c r="M55" s="4">
        <v>0.0</v>
      </c>
      <c r="N55" s="4">
        <v>27.4</v>
      </c>
      <c r="O55" s="4">
        <v>0.0</v>
      </c>
      <c r="P55" s="4">
        <v>31.8</v>
      </c>
      <c r="Q55" s="4">
        <v>0.0</v>
      </c>
      <c r="R55" s="4">
        <v>289.0</v>
      </c>
      <c r="S55" s="4">
        <v>0.0</v>
      </c>
      <c r="T55" s="4">
        <v>14.8</v>
      </c>
      <c r="U55" s="4">
        <v>0.0</v>
      </c>
      <c r="V55" s="4">
        <v>77.6</v>
      </c>
      <c r="W55" s="4">
        <v>0.0</v>
      </c>
      <c r="X55" s="4">
        <v>16.4</v>
      </c>
      <c r="Y55" s="4">
        <v>2.0</v>
      </c>
      <c r="Z55" s="4">
        <v>4.5</v>
      </c>
      <c r="AA55" s="4">
        <v>0.0</v>
      </c>
      <c r="AB55" s="4">
        <v>1.2</v>
      </c>
      <c r="AC55" s="4">
        <v>0.0</v>
      </c>
      <c r="AD55" s="4">
        <v>0.3</v>
      </c>
      <c r="AE55" s="4">
        <v>0.0</v>
      </c>
      <c r="AF55" s="4">
        <v>300.0</v>
      </c>
      <c r="AG55" s="4">
        <f t="array" ref="AG55">IFS(AF55&gt;100, 1, AF55&lt;70, 2, TRUE, 0)</f>
        <v>1</v>
      </c>
      <c r="AH55" s="4">
        <v>52.9</v>
      </c>
      <c r="AI55" s="4">
        <f t="array" ref="AI55">IFS(AH55&gt;20, 1, AH55&lt;8, 2, TRUE, 0)</f>
        <v>1</v>
      </c>
      <c r="AJ55" s="4">
        <v>6.7</v>
      </c>
      <c r="AK55" s="4">
        <f t="array" ref="AK55">IFS(AJ55&gt;1.3, 1, AJ55&lt;0.7, 2, TRUE, 0)</f>
        <v>1</v>
      </c>
      <c r="AL55" s="4">
        <v>7.0</v>
      </c>
      <c r="AM55" s="4">
        <v>2.0</v>
      </c>
      <c r="AN55" s="4">
        <v>4.0</v>
      </c>
      <c r="AO55" s="4">
        <f t="array" ref="AO55">IFS(AN55&gt;52, 1, AN55&lt;7, 2, TRUE, 0)</f>
        <v>2</v>
      </c>
      <c r="AP55" s="4">
        <v>6.3</v>
      </c>
      <c r="AQ55" s="4">
        <v>0.0</v>
      </c>
      <c r="AR55" s="4">
        <v>122.0</v>
      </c>
      <c r="AS55" s="4">
        <v>0.0</v>
      </c>
      <c r="AT55" s="4">
        <v>154.0</v>
      </c>
      <c r="AU55" s="4">
        <v>1.0</v>
      </c>
      <c r="AV55" s="4">
        <v>9.2</v>
      </c>
      <c r="AW55" s="4">
        <v>0.0</v>
      </c>
      <c r="AX55" s="4">
        <v>4.2</v>
      </c>
      <c r="AY55" s="4">
        <v>0.0</v>
      </c>
      <c r="AZ55" s="4">
        <v>135.0</v>
      </c>
      <c r="BA55" s="4">
        <f t="array" ref="BA55">IFS(AZ55&gt;146, 1, AZ55&lt;136, 2, TRUE, 0)</f>
        <v>2</v>
      </c>
      <c r="BB55" s="4">
        <v>3.9</v>
      </c>
      <c r="BC55" s="4">
        <f t="array" ref="BC55">IFS(BB55&gt;5.1, 1, BB55&lt;3.5, 2, TRUE, 0)</f>
        <v>0</v>
      </c>
      <c r="BD55" s="4">
        <v>7.8</v>
      </c>
      <c r="BE55" s="4">
        <v>0.0</v>
      </c>
      <c r="BF55" s="4">
        <v>3.2</v>
      </c>
      <c r="BG55" s="4">
        <v>2.0</v>
      </c>
      <c r="BH55" s="4">
        <v>4.6</v>
      </c>
      <c r="BI55" s="4">
        <v>1.0</v>
      </c>
      <c r="BJ55" s="4">
        <v>164.0</v>
      </c>
      <c r="BK55" s="4">
        <v>1.0</v>
      </c>
      <c r="BL55" s="4">
        <v>27.0</v>
      </c>
      <c r="BM55" s="4">
        <v>2.0</v>
      </c>
      <c r="BN55" s="4">
        <v>133.0</v>
      </c>
      <c r="BO55" s="4">
        <v>2.0</v>
      </c>
      <c r="BP55" s="4">
        <v>160.0</v>
      </c>
      <c r="BQ55" s="4">
        <v>2.0</v>
      </c>
      <c r="BR55" s="4">
        <v>859.0</v>
      </c>
      <c r="BS55" s="4">
        <v>1.0</v>
      </c>
      <c r="BV55" s="6" t="s">
        <v>155</v>
      </c>
      <c r="BW55" s="4">
        <f>COUNTIF(BC:BC,"0")</f>
        <v>97</v>
      </c>
    </row>
    <row r="56" ht="15.75" customHeight="1">
      <c r="A56" s="4">
        <v>320078.0</v>
      </c>
      <c r="B56" s="9" t="s">
        <v>11</v>
      </c>
      <c r="C56" s="2">
        <v>68.0</v>
      </c>
      <c r="D56" s="4">
        <v>3.31</v>
      </c>
      <c r="E56" s="4">
        <f t="array" ref="E56">IFS(D56&gt;10, 1, D56&lt;4, 2, TRUE, 0)</f>
        <v>2</v>
      </c>
      <c r="F56" s="4">
        <v>3.73</v>
      </c>
      <c r="G56" s="4">
        <f t="array" ref="G56">IFS(F56&gt;6.2, 1, F56&lt;3.7, 2, TRUE, 0)</f>
        <v>0</v>
      </c>
      <c r="H56" s="4">
        <v>11.0</v>
      </c>
      <c r="I56" s="4">
        <f t="array" ref="I56">IFS(H56&gt;18, 1, H56&lt;13, 2, TRUE, 0)</f>
        <v>2</v>
      </c>
      <c r="J56" s="4">
        <v>31.7</v>
      </c>
      <c r="K56" s="4">
        <f t="array" ref="K56">IFS(J56&gt;55, 1, J56&lt;34, 2, TRUE, 0)</f>
        <v>2</v>
      </c>
      <c r="L56" s="4">
        <v>85.0</v>
      </c>
      <c r="M56" s="4">
        <v>0.0</v>
      </c>
      <c r="N56" s="4">
        <v>29.5</v>
      </c>
      <c r="O56" s="4">
        <v>0.0</v>
      </c>
      <c r="P56" s="4">
        <v>34.7</v>
      </c>
      <c r="Q56" s="4">
        <v>0.0</v>
      </c>
      <c r="R56" s="4">
        <v>121.0</v>
      </c>
      <c r="S56" s="4">
        <v>2.0</v>
      </c>
      <c r="T56" s="4">
        <v>12.8</v>
      </c>
      <c r="U56" s="4">
        <v>0.0</v>
      </c>
      <c r="V56" s="4">
        <v>33.8</v>
      </c>
      <c r="W56" s="4">
        <v>2.0</v>
      </c>
      <c r="X56" s="4">
        <v>45.6</v>
      </c>
      <c r="Y56" s="4">
        <v>1.0</v>
      </c>
      <c r="Z56" s="4">
        <v>11.2</v>
      </c>
      <c r="AA56" s="4">
        <v>1.0</v>
      </c>
      <c r="AB56" s="4">
        <v>9.1</v>
      </c>
      <c r="AC56" s="4">
        <v>1.0</v>
      </c>
      <c r="AD56" s="4">
        <v>0.3</v>
      </c>
      <c r="AE56" s="4">
        <v>0.0</v>
      </c>
      <c r="AF56" s="4">
        <v>267.0</v>
      </c>
      <c r="AG56" s="4">
        <f t="array" ref="AG56">IFS(AF56&gt;100, 1, AF56&lt;70, 2, TRUE, 0)</f>
        <v>1</v>
      </c>
      <c r="AH56" s="4">
        <v>63.4</v>
      </c>
      <c r="AI56" s="4">
        <f t="array" ref="AI56">IFS(AH56&gt;20, 1, AH56&lt;8, 2, TRUE, 0)</f>
        <v>1</v>
      </c>
      <c r="AJ56" s="4">
        <v>8.7</v>
      </c>
      <c r="AK56" s="4">
        <f t="array" ref="AK56">IFS(AJ56&gt;1.3, 1, AJ56&lt;0.7, 2, TRUE, 0)</f>
        <v>1</v>
      </c>
      <c r="AL56" s="4">
        <v>23.0</v>
      </c>
      <c r="AM56" s="4">
        <v>0.0</v>
      </c>
      <c r="AN56" s="4">
        <v>13.0</v>
      </c>
      <c r="AO56" s="4">
        <f t="array" ref="AO56">IFS(AN56&gt;52, 1, AN56&lt;7, 2, TRUE, 0)</f>
        <v>0</v>
      </c>
      <c r="AP56" s="4">
        <v>5.7</v>
      </c>
      <c r="AQ56" s="4">
        <v>0.0</v>
      </c>
      <c r="AR56" s="4">
        <v>132.0</v>
      </c>
      <c r="AS56" s="4">
        <v>0.0</v>
      </c>
      <c r="AT56" s="4">
        <v>106.0</v>
      </c>
      <c r="AU56" s="4">
        <v>0.0</v>
      </c>
      <c r="AV56" s="4">
        <v>8.1</v>
      </c>
      <c r="AW56" s="4">
        <v>2.0</v>
      </c>
      <c r="AX56" s="4">
        <v>4.6</v>
      </c>
      <c r="AY56" s="4">
        <v>0.0</v>
      </c>
      <c r="AZ56" s="4">
        <v>131.0</v>
      </c>
      <c r="BA56" s="4">
        <f t="array" ref="BA56">IFS(AZ56&gt;146, 1, AZ56&lt;136, 2, TRUE, 0)</f>
        <v>2</v>
      </c>
      <c r="BB56" s="4">
        <v>4.7</v>
      </c>
      <c r="BC56" s="4">
        <f t="array" ref="BC56">IFS(BB56&gt;5.1, 1, BB56&lt;3.5, 2, TRUE, 0)</f>
        <v>0</v>
      </c>
      <c r="BD56" s="4">
        <v>7.1</v>
      </c>
      <c r="BE56" s="4">
        <v>0.0</v>
      </c>
      <c r="BF56" s="4">
        <v>4.3</v>
      </c>
      <c r="BG56" s="4">
        <v>0.0</v>
      </c>
      <c r="BH56" s="4">
        <v>2.8</v>
      </c>
      <c r="BI56" s="4">
        <v>0.0</v>
      </c>
      <c r="BJ56" s="4">
        <v>87.0</v>
      </c>
      <c r="BK56" s="4">
        <v>0.0</v>
      </c>
      <c r="BL56" s="4">
        <v>81.0</v>
      </c>
      <c r="BM56" s="4">
        <v>0.0</v>
      </c>
      <c r="BN56" s="4">
        <v>123.0</v>
      </c>
      <c r="BO56" s="4">
        <v>2.0</v>
      </c>
      <c r="BP56" s="4">
        <v>204.0</v>
      </c>
      <c r="BQ56" s="4">
        <v>2.0</v>
      </c>
      <c r="BR56" s="4">
        <v>179.0</v>
      </c>
      <c r="BS56" s="4">
        <v>0.0</v>
      </c>
      <c r="BV56" s="6" t="s">
        <v>156</v>
      </c>
      <c r="BW56" s="4">
        <f>COUNTIF(BC:BC,"2")</f>
        <v>2</v>
      </c>
    </row>
    <row r="57" ht="15.75" customHeight="1">
      <c r="A57" s="4">
        <v>323098.0</v>
      </c>
      <c r="B57" s="9" t="s">
        <v>21</v>
      </c>
      <c r="C57" s="2">
        <v>49.0</v>
      </c>
      <c r="D57" s="4">
        <v>9.62</v>
      </c>
      <c r="E57" s="4">
        <f t="array" ref="E57">IFS(D57&gt;10, 1, D57&lt;4, 2, TRUE, 0)</f>
        <v>0</v>
      </c>
      <c r="F57" s="4">
        <v>4.23</v>
      </c>
      <c r="G57" s="4">
        <f t="array" ref="G57">IFS(F57&gt;6.2, 1, F57&lt;3.7, 2, TRUE, 0)</f>
        <v>0</v>
      </c>
      <c r="H57" s="4">
        <v>11.8</v>
      </c>
      <c r="I57" s="4">
        <f t="array" ref="I57">IFS(H57&gt;18, 1, H57&lt;13, 2, TRUE, 0)</f>
        <v>2</v>
      </c>
      <c r="J57" s="4">
        <v>35.2</v>
      </c>
      <c r="K57" s="4">
        <f t="array" ref="K57">IFS(J57&gt;55, 1, J57&lt;34, 2, TRUE, 0)</f>
        <v>0</v>
      </c>
      <c r="L57" s="4">
        <v>83.2</v>
      </c>
      <c r="M57" s="4">
        <v>0.0</v>
      </c>
      <c r="N57" s="4">
        <v>27.9</v>
      </c>
      <c r="O57" s="4">
        <v>0.0</v>
      </c>
      <c r="P57" s="4">
        <v>33.5</v>
      </c>
      <c r="Q57" s="4">
        <v>0.0</v>
      </c>
      <c r="R57" s="4">
        <v>363.0</v>
      </c>
      <c r="S57" s="4">
        <v>0.0</v>
      </c>
      <c r="T57" s="4">
        <v>14.4</v>
      </c>
      <c r="U57" s="4">
        <v>0.0</v>
      </c>
      <c r="V57" s="4">
        <v>71.5</v>
      </c>
      <c r="W57" s="4">
        <v>0.0</v>
      </c>
      <c r="X57" s="4">
        <v>18.1</v>
      </c>
      <c r="Y57" s="4">
        <v>2.0</v>
      </c>
      <c r="Z57" s="4">
        <v>5.8</v>
      </c>
      <c r="AA57" s="4">
        <v>0.0</v>
      </c>
      <c r="AB57" s="4">
        <v>4.1</v>
      </c>
      <c r="AC57" s="4">
        <v>0.0</v>
      </c>
      <c r="AD57" s="4">
        <v>0.5</v>
      </c>
      <c r="AE57" s="4">
        <v>0.0</v>
      </c>
      <c r="AF57" s="4">
        <v>199.0</v>
      </c>
      <c r="AG57" s="4">
        <f t="array" ref="AG57">IFS(AF57&gt;100, 1, AF57&lt;70, 2, TRUE, 0)</f>
        <v>1</v>
      </c>
      <c r="AH57" s="4">
        <v>86.2</v>
      </c>
      <c r="AI57" s="4">
        <f t="array" ref="AI57">IFS(AH57&gt;20, 1, AH57&lt;8, 2, TRUE, 0)</f>
        <v>1</v>
      </c>
      <c r="AJ57" s="4">
        <v>10.9</v>
      </c>
      <c r="AK57" s="4">
        <f t="array" ref="AK57">IFS(AJ57&gt;1.3, 1, AJ57&lt;0.7, 2, TRUE, 0)</f>
        <v>1</v>
      </c>
      <c r="AL57" s="4">
        <v>23.0</v>
      </c>
      <c r="AM57" s="4">
        <v>0.0</v>
      </c>
      <c r="AN57" s="4">
        <v>24.0</v>
      </c>
      <c r="AO57" s="4">
        <f t="array" ref="AO57">IFS(AN57&gt;52, 1, AN57&lt;7, 2, TRUE, 0)</f>
        <v>0</v>
      </c>
      <c r="AP57" s="4">
        <v>9.3</v>
      </c>
      <c r="AQ57" s="4">
        <v>1.0</v>
      </c>
      <c r="AR57" s="4">
        <v>226.0</v>
      </c>
      <c r="AS57" s="4">
        <v>1.0</v>
      </c>
      <c r="AT57" s="4">
        <v>274.0</v>
      </c>
      <c r="AU57" s="4">
        <v>1.0</v>
      </c>
      <c r="AV57" s="4">
        <v>9.9</v>
      </c>
      <c r="AW57" s="4">
        <v>0.0</v>
      </c>
      <c r="AX57" s="4">
        <v>5.4</v>
      </c>
      <c r="AY57" s="4">
        <v>1.0</v>
      </c>
      <c r="AZ57" s="4">
        <v>135.0</v>
      </c>
      <c r="BA57" s="4">
        <f t="array" ref="BA57">IFS(AZ57&gt;146, 1, AZ57&lt;136, 2, TRUE, 0)</f>
        <v>2</v>
      </c>
      <c r="BB57" s="4">
        <v>4.3</v>
      </c>
      <c r="BC57" s="4">
        <f t="array" ref="BC57">IFS(BB57&gt;5.1, 1, BB57&lt;3.5, 2, TRUE, 0)</f>
        <v>0</v>
      </c>
      <c r="BD57" s="4">
        <v>6.8</v>
      </c>
      <c r="BE57" s="4">
        <v>0.0</v>
      </c>
      <c r="BF57" s="4">
        <v>4.1</v>
      </c>
      <c r="BG57" s="4">
        <v>0.0</v>
      </c>
      <c r="BH57" s="4">
        <v>2.7</v>
      </c>
      <c r="BI57" s="4">
        <v>0.0</v>
      </c>
      <c r="BJ57" s="4">
        <v>237.0</v>
      </c>
      <c r="BK57" s="4">
        <v>1.0</v>
      </c>
      <c r="BL57" s="4">
        <v>41.0</v>
      </c>
      <c r="BM57" s="4">
        <v>0.0</v>
      </c>
      <c r="BN57" s="4">
        <v>251.0</v>
      </c>
      <c r="BO57" s="4">
        <v>0.0</v>
      </c>
      <c r="BP57" s="4">
        <v>292.0</v>
      </c>
      <c r="BQ57" s="4">
        <v>0.0</v>
      </c>
      <c r="BR57" s="4">
        <v>97.0</v>
      </c>
      <c r="BS57" s="4">
        <v>0.0</v>
      </c>
    </row>
    <row r="58" ht="15.75" customHeight="1">
      <c r="A58" s="4">
        <v>330181.0</v>
      </c>
      <c r="B58" s="9" t="s">
        <v>21</v>
      </c>
      <c r="C58" s="2">
        <v>67.0</v>
      </c>
      <c r="D58" s="4">
        <v>7.97</v>
      </c>
      <c r="E58" s="4">
        <f t="array" ref="E58">IFS(D58&gt;10, 1, D58&lt;4, 2, TRUE, 0)</f>
        <v>0</v>
      </c>
      <c r="F58" s="4">
        <v>3.9</v>
      </c>
      <c r="G58" s="4">
        <f t="array" ref="G58">IFS(F58&gt;6.2, 1, F58&lt;3.7, 2, TRUE, 0)</f>
        <v>0</v>
      </c>
      <c r="H58" s="4">
        <v>11.4</v>
      </c>
      <c r="I58" s="4">
        <f t="array" ref="I58">IFS(H58&gt;18, 1, H58&lt;13, 2, TRUE, 0)</f>
        <v>2</v>
      </c>
      <c r="J58" s="4">
        <v>34.3</v>
      </c>
      <c r="K58" s="4">
        <f t="array" ref="K58">IFS(J58&gt;55, 1, J58&lt;34, 2, TRUE, 0)</f>
        <v>0</v>
      </c>
      <c r="L58" s="4">
        <v>87.9</v>
      </c>
      <c r="M58" s="4">
        <v>0.0</v>
      </c>
      <c r="N58" s="4">
        <v>29.2</v>
      </c>
      <c r="O58" s="4">
        <v>0.0</v>
      </c>
      <c r="P58" s="4">
        <v>33.2</v>
      </c>
      <c r="Q58" s="4">
        <v>0.0</v>
      </c>
      <c r="R58" s="4">
        <v>214.0</v>
      </c>
      <c r="S58" s="4">
        <v>0.0</v>
      </c>
      <c r="T58" s="4">
        <v>13.9</v>
      </c>
      <c r="U58" s="4">
        <v>0.0</v>
      </c>
      <c r="V58" s="4">
        <v>78.6</v>
      </c>
      <c r="W58" s="4">
        <v>1.0</v>
      </c>
      <c r="X58" s="4">
        <v>15.4</v>
      </c>
      <c r="Y58" s="4">
        <v>2.0</v>
      </c>
      <c r="Z58" s="4">
        <v>5.4</v>
      </c>
      <c r="AA58" s="4">
        <v>0.0</v>
      </c>
      <c r="AB58" s="4">
        <v>0.3</v>
      </c>
      <c r="AC58" s="4">
        <v>0.0</v>
      </c>
      <c r="AD58" s="4">
        <v>0.3</v>
      </c>
      <c r="AE58" s="4">
        <v>0.0</v>
      </c>
      <c r="AF58" s="4">
        <v>393.0</v>
      </c>
      <c r="AG58" s="4">
        <f t="array" ref="AG58">IFS(AF58&gt;100, 1, AF58&lt;70, 2, TRUE, 0)</f>
        <v>1</v>
      </c>
      <c r="AH58" s="4">
        <v>71.2</v>
      </c>
      <c r="AI58" s="4">
        <f t="array" ref="AI58">IFS(AH58&gt;20, 1, AH58&lt;8, 2, TRUE, 0)</f>
        <v>1</v>
      </c>
      <c r="AJ58" s="4">
        <v>8.0</v>
      </c>
      <c r="AK58" s="4">
        <f t="array" ref="AK58">IFS(AJ58&gt;1.3, 1, AJ58&lt;0.7, 2, TRUE, 0)</f>
        <v>1</v>
      </c>
      <c r="AL58" s="4">
        <v>12.0</v>
      </c>
      <c r="AM58" s="4">
        <v>2.0</v>
      </c>
      <c r="AN58" s="4">
        <v>10.0</v>
      </c>
      <c r="AO58" s="4">
        <f t="array" ref="AO58">IFS(AN58&gt;52, 1, AN58&lt;7, 2, TRUE, 0)</f>
        <v>0</v>
      </c>
      <c r="AP58" s="4">
        <v>6.4</v>
      </c>
      <c r="AQ58" s="4">
        <v>0.0</v>
      </c>
      <c r="AR58" s="4">
        <v>181.0</v>
      </c>
      <c r="AS58" s="4">
        <v>0.0</v>
      </c>
      <c r="AT58" s="4">
        <v>210.0</v>
      </c>
      <c r="AU58" s="4">
        <v>1.0</v>
      </c>
      <c r="AV58" s="4">
        <v>9.0</v>
      </c>
      <c r="AW58" s="4">
        <v>0.0</v>
      </c>
      <c r="AX58" s="4">
        <v>2.7</v>
      </c>
      <c r="AY58" s="4">
        <v>0.0</v>
      </c>
      <c r="AZ58" s="4">
        <v>135.0</v>
      </c>
      <c r="BA58" s="4">
        <f t="array" ref="BA58">IFS(AZ58&gt;146, 1, AZ58&lt;136, 2, TRUE, 0)</f>
        <v>2</v>
      </c>
      <c r="BB58" s="4">
        <v>4.1</v>
      </c>
      <c r="BC58" s="4">
        <f t="array" ref="BC58">IFS(BB58&gt;5.1, 1, BB58&lt;3.5, 2, TRUE, 0)</f>
        <v>0</v>
      </c>
      <c r="BD58" s="4">
        <v>7.3</v>
      </c>
      <c r="BE58" s="4">
        <v>0.0</v>
      </c>
      <c r="BF58" s="4">
        <v>4.2</v>
      </c>
      <c r="BG58" s="4">
        <v>0.0</v>
      </c>
      <c r="BH58" s="4">
        <v>3.1</v>
      </c>
      <c r="BI58" s="4">
        <v>0.0</v>
      </c>
      <c r="BJ58" s="4">
        <v>64.0</v>
      </c>
      <c r="BK58" s="4">
        <v>0.0</v>
      </c>
      <c r="BL58" s="4">
        <v>54.0</v>
      </c>
      <c r="BM58" s="4">
        <v>0.0</v>
      </c>
      <c r="BN58" s="4">
        <v>165.0</v>
      </c>
      <c r="BO58" s="4">
        <v>0.0</v>
      </c>
      <c r="BP58" s="4">
        <v>219.0</v>
      </c>
      <c r="BQ58" s="4">
        <v>2.0</v>
      </c>
      <c r="BR58" s="4">
        <v>252.0</v>
      </c>
      <c r="BS58" s="4">
        <v>0.0</v>
      </c>
      <c r="BV58" s="1" t="s">
        <v>157</v>
      </c>
      <c r="BW58" s="4">
        <f>COUNTIF(AM:AM,"1")</f>
        <v>5</v>
      </c>
    </row>
    <row r="59" ht="15.75" customHeight="1">
      <c r="A59" s="4">
        <v>331383.0</v>
      </c>
      <c r="B59" s="9" t="s">
        <v>11</v>
      </c>
      <c r="C59" s="2">
        <v>69.0</v>
      </c>
      <c r="D59" s="4">
        <v>6.51</v>
      </c>
      <c r="E59" s="4">
        <f t="array" ref="E59">IFS(D59&gt;10, 1, D59&lt;4, 2, TRUE, 0)</f>
        <v>0</v>
      </c>
      <c r="F59" s="4">
        <v>3.72</v>
      </c>
      <c r="G59" s="4">
        <f t="array" ref="G59">IFS(F59&gt;6.2, 1, F59&lt;3.7, 2, TRUE, 0)</f>
        <v>0</v>
      </c>
      <c r="H59" s="4">
        <v>11.4</v>
      </c>
      <c r="I59" s="4">
        <f t="array" ref="I59">IFS(H59&gt;18, 1, H59&lt;13, 2, TRUE, 0)</f>
        <v>2</v>
      </c>
      <c r="J59" s="4">
        <v>34.0</v>
      </c>
      <c r="K59" s="4">
        <f t="array" ref="K59">IFS(J59&gt;55, 1, J59&lt;34, 2, TRUE, 0)</f>
        <v>0</v>
      </c>
      <c r="L59" s="4">
        <v>91.4</v>
      </c>
      <c r="M59" s="4">
        <v>0.0</v>
      </c>
      <c r="N59" s="4">
        <v>30.6</v>
      </c>
      <c r="O59" s="4">
        <v>0.0</v>
      </c>
      <c r="P59" s="4">
        <v>33.5</v>
      </c>
      <c r="Q59" s="4">
        <v>0.0</v>
      </c>
      <c r="R59" s="4">
        <v>216.0</v>
      </c>
      <c r="S59" s="4">
        <v>0.0</v>
      </c>
      <c r="T59" s="4">
        <v>14.7</v>
      </c>
      <c r="U59" s="4">
        <v>0.0</v>
      </c>
      <c r="V59" s="4">
        <v>70.6</v>
      </c>
      <c r="W59" s="4">
        <v>0.0</v>
      </c>
      <c r="X59" s="4">
        <v>17.7</v>
      </c>
      <c r="Y59" s="4">
        <v>2.0</v>
      </c>
      <c r="Z59" s="4">
        <v>6.8</v>
      </c>
      <c r="AA59" s="4">
        <v>0.0</v>
      </c>
      <c r="AB59" s="4">
        <v>4.0</v>
      </c>
      <c r="AC59" s="4">
        <v>0.0</v>
      </c>
      <c r="AD59" s="4">
        <v>0.9</v>
      </c>
      <c r="AE59" s="4">
        <v>0.0</v>
      </c>
      <c r="AF59" s="4">
        <v>226.0</v>
      </c>
      <c r="AG59" s="4">
        <f t="array" ref="AG59">IFS(AF59&gt;100, 1, AF59&lt;70, 2, TRUE, 0)</f>
        <v>1</v>
      </c>
      <c r="AH59" s="4">
        <v>101.9</v>
      </c>
      <c r="AI59" s="4">
        <f t="array" ref="AI59">IFS(AH59&gt;20, 1, AH59&lt;8, 2, TRUE, 0)</f>
        <v>1</v>
      </c>
      <c r="AJ59" s="4">
        <v>12.5</v>
      </c>
      <c r="AK59" s="4">
        <f t="array" ref="AK59">IFS(AJ59&gt;1.3, 1, AJ59&lt;0.7, 2, TRUE, 0)</f>
        <v>1</v>
      </c>
      <c r="AL59" s="4">
        <v>11.0</v>
      </c>
      <c r="AM59" s="4">
        <v>2.0</v>
      </c>
      <c r="AN59" s="4">
        <v>12.0</v>
      </c>
      <c r="AO59" s="4">
        <f t="array" ref="AO59">IFS(AN59&gt;52, 1, AN59&lt;7, 2, TRUE, 0)</f>
        <v>0</v>
      </c>
      <c r="AP59" s="4">
        <v>11.8</v>
      </c>
      <c r="AQ59" s="4">
        <v>1.0</v>
      </c>
      <c r="AR59" s="4">
        <v>111.0</v>
      </c>
      <c r="AS59" s="4">
        <v>0.0</v>
      </c>
      <c r="AT59" s="4">
        <v>131.0</v>
      </c>
      <c r="AU59" s="4">
        <v>0.0</v>
      </c>
      <c r="AV59" s="4">
        <v>9.4</v>
      </c>
      <c r="AW59" s="4">
        <v>0.0</v>
      </c>
      <c r="AX59" s="4">
        <v>8.0</v>
      </c>
      <c r="AY59" s="4">
        <v>1.0</v>
      </c>
      <c r="AZ59" s="4">
        <v>134.0</v>
      </c>
      <c r="BA59" s="4">
        <f t="array" ref="BA59">IFS(AZ59&gt;146, 1, AZ59&lt;136, 2, TRUE, 0)</f>
        <v>2</v>
      </c>
      <c r="BB59" s="4">
        <v>4.9</v>
      </c>
      <c r="BC59" s="4">
        <f t="array" ref="BC59">IFS(BB59&gt;5.1, 1, BB59&lt;3.5, 2, TRUE, 0)</f>
        <v>0</v>
      </c>
      <c r="BD59" s="4">
        <v>6.9</v>
      </c>
      <c r="BE59" s="4">
        <v>0.0</v>
      </c>
      <c r="BF59" s="4">
        <v>3.9</v>
      </c>
      <c r="BG59" s="4">
        <v>0.0</v>
      </c>
      <c r="BH59" s="4">
        <v>3.0</v>
      </c>
      <c r="BI59" s="4">
        <v>0.0</v>
      </c>
      <c r="BJ59" s="4">
        <v>138.0</v>
      </c>
      <c r="BK59" s="4">
        <v>1.0</v>
      </c>
      <c r="BL59" s="4">
        <v>55.0</v>
      </c>
      <c r="BM59" s="4">
        <v>0.0</v>
      </c>
      <c r="BN59" s="4">
        <v>207.0</v>
      </c>
      <c r="BO59" s="4">
        <v>0.0</v>
      </c>
      <c r="BP59" s="4">
        <v>262.0</v>
      </c>
      <c r="BQ59" s="4">
        <v>0.0</v>
      </c>
      <c r="BR59" s="4">
        <v>102.0</v>
      </c>
      <c r="BS59" s="4">
        <v>0.0</v>
      </c>
      <c r="BV59" s="1" t="s">
        <v>158</v>
      </c>
      <c r="BW59" s="4">
        <f>COUNTIF(AM:AM,"0")</f>
        <v>79</v>
      </c>
    </row>
    <row r="60" ht="15.75" customHeight="1">
      <c r="A60" s="4">
        <v>333781.0</v>
      </c>
      <c r="B60" s="9" t="s">
        <v>21</v>
      </c>
      <c r="C60" s="2">
        <v>53.0</v>
      </c>
      <c r="D60" s="4">
        <v>9.39</v>
      </c>
      <c r="E60" s="4">
        <f t="array" ref="E60">IFS(D60&gt;10, 1, D60&lt;4, 2, TRUE, 0)</f>
        <v>0</v>
      </c>
      <c r="F60" s="4">
        <v>3.77</v>
      </c>
      <c r="G60" s="4">
        <f t="array" ref="G60">IFS(F60&gt;6.2, 1, F60&lt;3.7, 2, TRUE, 0)</f>
        <v>0</v>
      </c>
      <c r="H60" s="4">
        <v>11.2</v>
      </c>
      <c r="I60" s="4">
        <f t="array" ref="I60">IFS(H60&gt;18, 1, H60&lt;13, 2, TRUE, 0)</f>
        <v>2</v>
      </c>
      <c r="J60" s="4">
        <v>33.4</v>
      </c>
      <c r="K60" s="4">
        <f t="array" ref="K60">IFS(J60&gt;55, 1, J60&lt;34, 2, TRUE, 0)</f>
        <v>2</v>
      </c>
      <c r="L60" s="4">
        <v>88.6</v>
      </c>
      <c r="M60" s="4">
        <v>0.0</v>
      </c>
      <c r="N60" s="4">
        <v>29.7</v>
      </c>
      <c r="O60" s="4">
        <v>0.0</v>
      </c>
      <c r="P60" s="4">
        <v>33.5</v>
      </c>
      <c r="Q60" s="4">
        <v>0.0</v>
      </c>
      <c r="R60" s="4">
        <v>252.0</v>
      </c>
      <c r="S60" s="4">
        <v>0.0</v>
      </c>
      <c r="T60" s="4">
        <v>14.2</v>
      </c>
      <c r="U60" s="4">
        <v>0.0</v>
      </c>
      <c r="V60" s="4">
        <v>65.8</v>
      </c>
      <c r="W60" s="4">
        <v>0.0</v>
      </c>
      <c r="X60" s="4">
        <v>24.9</v>
      </c>
      <c r="Y60" s="4">
        <v>0.0</v>
      </c>
      <c r="Z60" s="4">
        <v>5.8</v>
      </c>
      <c r="AA60" s="4">
        <v>0.0</v>
      </c>
      <c r="AB60" s="4">
        <v>2.4</v>
      </c>
      <c r="AC60" s="4">
        <v>0.0</v>
      </c>
      <c r="AD60" s="4">
        <v>1.1</v>
      </c>
      <c r="AE60" s="4">
        <v>0.0</v>
      </c>
      <c r="AF60" s="4">
        <v>153.0</v>
      </c>
      <c r="AG60" s="4">
        <f t="array" ref="AG60">IFS(AF60&gt;100, 1, AF60&lt;70, 2, TRUE, 0)</f>
        <v>1</v>
      </c>
      <c r="AH60" s="4">
        <v>65.3</v>
      </c>
      <c r="AI60" s="4">
        <f t="array" ref="AI60">IFS(AH60&gt;20, 1, AH60&lt;8, 2, TRUE, 0)</f>
        <v>1</v>
      </c>
      <c r="AJ60" s="4">
        <v>8.8</v>
      </c>
      <c r="AK60" s="4">
        <f t="array" ref="AK60">IFS(AJ60&gt;1.3, 1, AJ60&lt;0.7, 2, TRUE, 0)</f>
        <v>1</v>
      </c>
      <c r="AL60" s="4">
        <v>9.0</v>
      </c>
      <c r="AM60" s="4">
        <v>2.0</v>
      </c>
      <c r="AN60" s="4">
        <v>8.0</v>
      </c>
      <c r="AO60" s="4">
        <f t="array" ref="AO60">IFS(AN60&gt;52, 1, AN60&lt;7, 2, TRUE, 0)</f>
        <v>0</v>
      </c>
      <c r="AP60" s="4">
        <v>6.8</v>
      </c>
      <c r="AQ60" s="4">
        <v>0.0</v>
      </c>
      <c r="AR60" s="4">
        <v>171.0</v>
      </c>
      <c r="AS60" s="4">
        <v>0.0</v>
      </c>
      <c r="AT60" s="4">
        <v>190.0</v>
      </c>
      <c r="AU60" s="4">
        <v>1.0</v>
      </c>
      <c r="AV60" s="4">
        <v>9.3</v>
      </c>
      <c r="AW60" s="4">
        <v>0.0</v>
      </c>
      <c r="AX60" s="4">
        <v>5.8</v>
      </c>
      <c r="AY60" s="4">
        <v>1.0</v>
      </c>
      <c r="AZ60" s="4">
        <v>138.0</v>
      </c>
      <c r="BA60" s="4">
        <f t="array" ref="BA60">IFS(AZ60&gt;146, 1, AZ60&lt;136, 2, TRUE, 0)</f>
        <v>0</v>
      </c>
      <c r="BB60" s="4">
        <v>4.4</v>
      </c>
      <c r="BC60" s="4">
        <f t="array" ref="BC60">IFS(BB60&gt;5.1, 1, BB60&lt;3.5, 2, TRUE, 0)</f>
        <v>0</v>
      </c>
      <c r="BD60" s="4">
        <v>8.0</v>
      </c>
      <c r="BE60" s="4">
        <v>0.0</v>
      </c>
      <c r="BF60" s="4">
        <v>4.4</v>
      </c>
      <c r="BG60" s="4">
        <v>0.0</v>
      </c>
      <c r="BH60" s="4">
        <v>3.6</v>
      </c>
      <c r="BI60" s="4">
        <v>1.0</v>
      </c>
      <c r="BJ60" s="4">
        <v>89.0</v>
      </c>
      <c r="BK60" s="4">
        <v>0.0</v>
      </c>
      <c r="BL60" s="4">
        <v>43.0</v>
      </c>
      <c r="BM60" s="4">
        <v>0.0</v>
      </c>
      <c r="BN60" s="4">
        <v>150.0</v>
      </c>
      <c r="BO60" s="4">
        <v>0.0</v>
      </c>
      <c r="BP60" s="4">
        <v>193.0</v>
      </c>
      <c r="BQ60" s="4">
        <v>2.0</v>
      </c>
      <c r="BR60" s="4">
        <v>468.0</v>
      </c>
      <c r="BS60" s="4">
        <v>1.0</v>
      </c>
      <c r="BV60" s="1" t="s">
        <v>159</v>
      </c>
      <c r="BW60" s="4">
        <f>COUNTIF(AM:AM,"2")</f>
        <v>28</v>
      </c>
    </row>
    <row r="61" ht="15.75" customHeight="1">
      <c r="A61" s="4">
        <v>338780.0</v>
      </c>
      <c r="B61" s="9" t="s">
        <v>11</v>
      </c>
      <c r="C61" s="2">
        <v>70.0</v>
      </c>
      <c r="D61" s="4">
        <v>6.89</v>
      </c>
      <c r="E61" s="4">
        <f t="array" ref="E61">IFS(D61&gt;10, 1, D61&lt;4, 2, TRUE, 0)</f>
        <v>0</v>
      </c>
      <c r="F61" s="4">
        <v>3.36</v>
      </c>
      <c r="G61" s="4">
        <f t="array" ref="G61">IFS(F61&gt;6.2, 1, F61&lt;3.7, 2, TRUE, 0)</f>
        <v>2</v>
      </c>
      <c r="H61" s="4">
        <v>10.3</v>
      </c>
      <c r="I61" s="4">
        <f t="array" ref="I61">IFS(H61&gt;18, 1, H61&lt;13, 2, TRUE, 0)</f>
        <v>2</v>
      </c>
      <c r="J61" s="4">
        <v>29.3</v>
      </c>
      <c r="K61" s="4">
        <f t="array" ref="K61">IFS(J61&gt;55, 1, J61&lt;34, 2, TRUE, 0)</f>
        <v>2</v>
      </c>
      <c r="L61" s="4">
        <v>87.2</v>
      </c>
      <c r="M61" s="4">
        <v>0.0</v>
      </c>
      <c r="N61" s="4">
        <v>30.7</v>
      </c>
      <c r="O61" s="4">
        <v>0.0</v>
      </c>
      <c r="P61" s="4">
        <v>35.2</v>
      </c>
      <c r="Q61" s="4">
        <v>0.0</v>
      </c>
      <c r="R61" s="4">
        <v>164.0</v>
      </c>
      <c r="S61" s="4">
        <v>0.0</v>
      </c>
      <c r="T61" s="4">
        <v>13.8</v>
      </c>
      <c r="U61" s="4">
        <v>0.0</v>
      </c>
      <c r="V61" s="4">
        <v>55.3</v>
      </c>
      <c r="W61" s="4">
        <v>0.0</v>
      </c>
      <c r="X61" s="4">
        <v>17.0</v>
      </c>
      <c r="Y61" s="4">
        <v>2.0</v>
      </c>
      <c r="Z61" s="4">
        <v>8.4</v>
      </c>
      <c r="AA61" s="4">
        <v>0.0</v>
      </c>
      <c r="AB61" s="4">
        <v>18.6</v>
      </c>
      <c r="AC61" s="4">
        <v>1.0</v>
      </c>
      <c r="AD61" s="4">
        <v>0.7</v>
      </c>
      <c r="AE61" s="4">
        <v>0.0</v>
      </c>
      <c r="AF61" s="4">
        <v>218.0</v>
      </c>
      <c r="AG61" s="4">
        <f t="array" ref="AG61">IFS(AF61&gt;100, 1, AF61&lt;70, 2, TRUE, 0)</f>
        <v>1</v>
      </c>
      <c r="AH61" s="4">
        <v>57.5</v>
      </c>
      <c r="AI61" s="4">
        <f t="array" ref="AI61">IFS(AH61&gt;20, 1, AH61&lt;8, 2, TRUE, 0)</f>
        <v>1</v>
      </c>
      <c r="AJ61" s="4">
        <v>8.2</v>
      </c>
      <c r="AK61" s="4">
        <f t="array" ref="AK61">IFS(AJ61&gt;1.3, 1, AJ61&lt;0.7, 2, TRUE, 0)</f>
        <v>1</v>
      </c>
      <c r="AL61" s="4">
        <v>11.0</v>
      </c>
      <c r="AM61" s="4">
        <v>2.0</v>
      </c>
      <c r="AN61" s="4">
        <v>13.0</v>
      </c>
      <c r="AO61" s="4">
        <f t="array" ref="AO61">IFS(AN61&gt;52, 1, AN61&lt;7, 2, TRUE, 0)</f>
        <v>0</v>
      </c>
      <c r="AP61" s="4">
        <v>5.1</v>
      </c>
      <c r="AQ61" s="4">
        <v>0.0</v>
      </c>
      <c r="AR61" s="4">
        <v>105.0</v>
      </c>
      <c r="AS61" s="4">
        <v>0.0</v>
      </c>
      <c r="AT61" s="4">
        <v>113.0</v>
      </c>
      <c r="AU61" s="4">
        <v>0.0</v>
      </c>
      <c r="AV61" s="4">
        <v>9.4</v>
      </c>
      <c r="AW61" s="4">
        <v>0.0</v>
      </c>
      <c r="AX61" s="4">
        <v>1.9</v>
      </c>
      <c r="AY61" s="4">
        <v>2.0</v>
      </c>
      <c r="AZ61" s="4">
        <v>138.0</v>
      </c>
      <c r="BA61" s="4">
        <f t="array" ref="BA61">IFS(AZ61&gt;146, 1, AZ61&lt;136, 2, TRUE, 0)</f>
        <v>0</v>
      </c>
      <c r="BB61" s="4">
        <v>3.8</v>
      </c>
      <c r="BC61" s="4">
        <f t="array" ref="BC61">IFS(BB61&gt;5.1, 1, BB61&lt;3.5, 2, TRUE, 0)</f>
        <v>0</v>
      </c>
      <c r="BD61" s="4">
        <v>7.8</v>
      </c>
      <c r="BE61" s="4">
        <v>0.0</v>
      </c>
      <c r="BF61" s="4">
        <v>4.2</v>
      </c>
      <c r="BG61" s="4">
        <v>0.0</v>
      </c>
      <c r="BH61" s="4">
        <v>3.6</v>
      </c>
      <c r="BI61" s="4">
        <v>1.0</v>
      </c>
      <c r="BJ61" s="4">
        <v>66.0</v>
      </c>
      <c r="BK61" s="4">
        <v>0.0</v>
      </c>
      <c r="BL61" s="4">
        <v>41.0</v>
      </c>
      <c r="BM61" s="4">
        <v>0.0</v>
      </c>
      <c r="BN61" s="4">
        <v>198.0</v>
      </c>
      <c r="BO61" s="4">
        <v>0.0</v>
      </c>
      <c r="BP61" s="4">
        <v>239.0</v>
      </c>
      <c r="BQ61" s="4">
        <v>2.0</v>
      </c>
      <c r="BR61" s="4">
        <v>416.0</v>
      </c>
      <c r="BS61" s="4">
        <v>1.0</v>
      </c>
    </row>
    <row r="62" ht="15.75" customHeight="1">
      <c r="A62" s="4">
        <v>340271.0</v>
      </c>
      <c r="B62" s="9" t="s">
        <v>11</v>
      </c>
      <c r="C62" s="2">
        <v>65.0</v>
      </c>
      <c r="D62" s="4">
        <v>3.86</v>
      </c>
      <c r="E62" s="4">
        <f t="array" ref="E62">IFS(D62&gt;10, 1, D62&lt;4, 2, TRUE, 0)</f>
        <v>2</v>
      </c>
      <c r="F62" s="4">
        <v>3.25</v>
      </c>
      <c r="G62" s="4">
        <f t="array" ref="G62">IFS(F62&gt;6.2, 1, F62&lt;3.7, 2, TRUE, 0)</f>
        <v>2</v>
      </c>
      <c r="H62" s="4">
        <v>10.4</v>
      </c>
      <c r="I62" s="4">
        <f t="array" ref="I62">IFS(H62&gt;18, 1, H62&lt;13, 2, TRUE, 0)</f>
        <v>2</v>
      </c>
      <c r="J62" s="4">
        <v>29.7</v>
      </c>
      <c r="K62" s="4">
        <f t="array" ref="K62">IFS(J62&gt;55, 1, J62&lt;34, 2, TRUE, 0)</f>
        <v>2</v>
      </c>
      <c r="L62" s="4">
        <v>91.4</v>
      </c>
      <c r="M62" s="4">
        <v>0.0</v>
      </c>
      <c r="N62" s="4">
        <v>32.0</v>
      </c>
      <c r="O62" s="4">
        <v>0.0</v>
      </c>
      <c r="P62" s="4">
        <v>35.0</v>
      </c>
      <c r="Q62" s="4">
        <v>0.0</v>
      </c>
      <c r="R62" s="4">
        <v>93.0</v>
      </c>
      <c r="S62" s="4">
        <v>2.0</v>
      </c>
      <c r="T62" s="4">
        <v>13.7</v>
      </c>
      <c r="U62" s="4">
        <v>0.0</v>
      </c>
      <c r="V62" s="4">
        <v>72.5</v>
      </c>
      <c r="W62" s="4">
        <v>0.0</v>
      </c>
      <c r="X62" s="4">
        <v>18.1</v>
      </c>
      <c r="Y62" s="4">
        <v>2.0</v>
      </c>
      <c r="Z62" s="4">
        <v>4.7</v>
      </c>
      <c r="AA62" s="4">
        <v>0.0</v>
      </c>
      <c r="AB62" s="4">
        <v>3.9</v>
      </c>
      <c r="AC62" s="4">
        <v>0.0</v>
      </c>
      <c r="AD62" s="4">
        <v>0.8</v>
      </c>
      <c r="AE62" s="4">
        <v>0.0</v>
      </c>
      <c r="AF62" s="4">
        <v>282.0</v>
      </c>
      <c r="AG62" s="4">
        <f t="array" ref="AG62">IFS(AF62&gt;100, 1, AF62&lt;70, 2, TRUE, 0)</f>
        <v>1</v>
      </c>
      <c r="AH62" s="4">
        <v>95.8</v>
      </c>
      <c r="AI62" s="4">
        <f t="array" ref="AI62">IFS(AH62&gt;20, 1, AH62&lt;8, 2, TRUE, 0)</f>
        <v>1</v>
      </c>
      <c r="AJ62" s="4">
        <v>6.7</v>
      </c>
      <c r="AK62" s="4">
        <f t="array" ref="AK62">IFS(AJ62&gt;1.3, 1, AJ62&lt;0.7, 2, TRUE, 0)</f>
        <v>1</v>
      </c>
      <c r="AL62" s="4">
        <v>14.0</v>
      </c>
      <c r="AM62" s="4">
        <v>0.0</v>
      </c>
      <c r="AN62" s="4">
        <v>11.0</v>
      </c>
      <c r="AO62" s="4">
        <f t="array" ref="AO62">IFS(AN62&gt;52, 1, AN62&lt;7, 2, TRUE, 0)</f>
        <v>0</v>
      </c>
      <c r="AP62" s="4">
        <v>5.4</v>
      </c>
      <c r="AQ62" s="4">
        <v>0.0</v>
      </c>
      <c r="AR62" s="4">
        <v>157.0</v>
      </c>
      <c r="AS62" s="4">
        <v>0.0</v>
      </c>
      <c r="AT62" s="4">
        <v>155.0</v>
      </c>
      <c r="AU62" s="4">
        <v>1.0</v>
      </c>
      <c r="AV62" s="4">
        <v>8.9</v>
      </c>
      <c r="AW62" s="4">
        <v>0.0</v>
      </c>
      <c r="AX62" s="4">
        <v>4.0</v>
      </c>
      <c r="AY62" s="4">
        <v>0.0</v>
      </c>
      <c r="AZ62" s="4">
        <v>135.0</v>
      </c>
      <c r="BA62" s="4">
        <f t="array" ref="BA62">IFS(AZ62&gt;146, 1, AZ62&lt;136, 2, TRUE, 0)</f>
        <v>2</v>
      </c>
      <c r="BB62" s="4">
        <v>4.6</v>
      </c>
      <c r="BC62" s="4">
        <f t="array" ref="BC62">IFS(BB62&gt;5.1, 1, BB62&lt;3.5, 2, TRUE, 0)</f>
        <v>0</v>
      </c>
      <c r="BD62" s="4">
        <v>6.5</v>
      </c>
      <c r="BE62" s="4">
        <v>2.0</v>
      </c>
      <c r="BF62" s="4">
        <v>4.3</v>
      </c>
      <c r="BG62" s="4">
        <v>0.0</v>
      </c>
      <c r="BH62" s="4">
        <v>2.2</v>
      </c>
      <c r="BI62" s="4">
        <v>0.0</v>
      </c>
      <c r="BJ62" s="4">
        <v>75.0</v>
      </c>
      <c r="BK62" s="4">
        <v>0.0</v>
      </c>
      <c r="BL62" s="4">
        <v>83.0</v>
      </c>
      <c r="BM62" s="4">
        <v>0.0</v>
      </c>
      <c r="BN62" s="4">
        <v>179.0</v>
      </c>
      <c r="BO62" s="4">
        <v>0.0</v>
      </c>
      <c r="BP62" s="4">
        <v>262.0</v>
      </c>
      <c r="BQ62" s="4">
        <v>0.0</v>
      </c>
      <c r="BR62" s="4">
        <v>227.0</v>
      </c>
      <c r="BS62" s="4">
        <v>0.0</v>
      </c>
      <c r="BV62" s="4" t="s">
        <v>160</v>
      </c>
      <c r="BW62" s="4">
        <f>COUNTIF(M:M,"1")</f>
        <v>5</v>
      </c>
    </row>
    <row r="63" ht="15.75" customHeight="1">
      <c r="A63" s="1">
        <v>340430.0</v>
      </c>
      <c r="B63" s="7" t="s">
        <v>11</v>
      </c>
      <c r="C63" s="4">
        <v>66.0</v>
      </c>
      <c r="D63" s="4">
        <v>6.36</v>
      </c>
      <c r="E63" s="4">
        <f t="array" ref="E63">IFS(D63&gt;10, 1, D63&lt;4, 2, TRUE, 0)</f>
        <v>0</v>
      </c>
      <c r="F63" s="4">
        <v>3.19</v>
      </c>
      <c r="G63" s="4">
        <f t="array" ref="G63">IFS(F63&gt;6.2, 1, F63&lt;3.7, 2, TRUE, 0)</f>
        <v>2</v>
      </c>
      <c r="H63" s="4">
        <v>9.7</v>
      </c>
      <c r="I63" s="4">
        <f t="array" ref="I63">IFS(H63&gt;18, 1, H63&lt;13, 2, TRUE, 0)</f>
        <v>2</v>
      </c>
      <c r="J63" s="4">
        <v>28.7</v>
      </c>
      <c r="K63" s="4">
        <f t="array" ref="K63">IFS(J63&gt;55, 1, J63&lt;34, 2, TRUE, 0)</f>
        <v>2</v>
      </c>
      <c r="L63" s="4">
        <v>90.0</v>
      </c>
      <c r="M63" s="4">
        <v>0.0</v>
      </c>
      <c r="N63" s="4">
        <v>30.4</v>
      </c>
      <c r="O63" s="4">
        <v>0.0</v>
      </c>
      <c r="P63" s="4">
        <v>33.8</v>
      </c>
      <c r="Q63" s="4">
        <v>0.0</v>
      </c>
      <c r="R63" s="4">
        <v>143.0</v>
      </c>
      <c r="S63" s="4">
        <v>0.0</v>
      </c>
      <c r="T63" s="4">
        <v>16.7</v>
      </c>
      <c r="U63" s="4">
        <v>1.0</v>
      </c>
      <c r="V63" s="4">
        <v>68.5</v>
      </c>
      <c r="W63" s="4">
        <v>0.0</v>
      </c>
      <c r="X63" s="4">
        <v>17.3</v>
      </c>
      <c r="Y63" s="4">
        <v>2.0</v>
      </c>
      <c r="Z63" s="4">
        <v>10.8</v>
      </c>
      <c r="AA63" s="4">
        <v>1.0</v>
      </c>
      <c r="AB63" s="4">
        <v>2.8</v>
      </c>
      <c r="AC63" s="4">
        <v>0.0</v>
      </c>
      <c r="AD63" s="4">
        <v>0.6</v>
      </c>
      <c r="AE63" s="4">
        <v>0.0</v>
      </c>
      <c r="AF63" s="4">
        <v>86.0</v>
      </c>
      <c r="AG63" s="4">
        <f t="array" ref="AG63">IFS(AF63&gt;100, 1, AF63&lt;70, 2, TRUE, 0)</f>
        <v>0</v>
      </c>
      <c r="AH63" s="4">
        <v>81.4</v>
      </c>
      <c r="AI63" s="4">
        <f t="array" ref="AI63">IFS(AH63&gt;20, 1, AH63&lt;8, 2, TRUE, 0)</f>
        <v>1</v>
      </c>
      <c r="AJ63" s="4">
        <v>7.7</v>
      </c>
      <c r="AK63" s="4">
        <f t="array" ref="AK63">IFS(AJ63&gt;1.3, 1, AJ63&lt;0.7, 2, TRUE, 0)</f>
        <v>1</v>
      </c>
      <c r="AL63" s="4">
        <v>13.0</v>
      </c>
      <c r="AM63" s="4">
        <v>0.0</v>
      </c>
      <c r="AN63" s="4">
        <v>13.0</v>
      </c>
      <c r="AO63" s="4">
        <f t="array" ref="AO63">IFS(AN63&gt;52, 1, AN63&lt;7, 2, TRUE, 0)</f>
        <v>0</v>
      </c>
      <c r="AP63" s="4">
        <v>5.8</v>
      </c>
      <c r="AQ63" s="4">
        <v>0.0</v>
      </c>
      <c r="AR63" s="4">
        <v>94.0</v>
      </c>
      <c r="AS63" s="4">
        <v>0.0</v>
      </c>
      <c r="AT63" s="4">
        <v>97.0</v>
      </c>
      <c r="AU63" s="4">
        <v>0.0</v>
      </c>
      <c r="AV63" s="4">
        <v>10.1</v>
      </c>
      <c r="AW63" s="4">
        <v>0.0</v>
      </c>
      <c r="AX63" s="4">
        <v>6.2</v>
      </c>
      <c r="AY63" s="4">
        <v>1.0</v>
      </c>
      <c r="AZ63" s="4">
        <v>140.0</v>
      </c>
      <c r="BA63" s="4">
        <f t="array" ref="BA63">IFS(AZ63&gt;146, 1, AZ63&lt;136, 2, TRUE, 0)</f>
        <v>0</v>
      </c>
      <c r="BB63" s="4">
        <v>4.8</v>
      </c>
      <c r="BC63" s="4">
        <f t="array" ref="BC63">IFS(BB63&gt;5.1, 1, BB63&lt;3.5, 2, TRUE, 0)</f>
        <v>0</v>
      </c>
      <c r="BD63" s="4">
        <v>6.0</v>
      </c>
      <c r="BE63" s="4">
        <v>2.0</v>
      </c>
      <c r="BF63" s="4">
        <v>3.7</v>
      </c>
      <c r="BG63" s="4">
        <v>0.0</v>
      </c>
      <c r="BH63" s="4">
        <v>2.3</v>
      </c>
      <c r="BI63" s="4">
        <v>0.0</v>
      </c>
      <c r="BJ63" s="4">
        <v>124.0</v>
      </c>
      <c r="BK63" s="4">
        <v>0.0</v>
      </c>
      <c r="BL63" s="4">
        <v>35.0</v>
      </c>
      <c r="BM63" s="4">
        <v>2.0</v>
      </c>
      <c r="BN63" s="4">
        <v>192.0</v>
      </c>
      <c r="BO63" s="4">
        <v>0.0</v>
      </c>
      <c r="BP63" s="4">
        <v>227.0</v>
      </c>
      <c r="BQ63" s="4">
        <v>2.0</v>
      </c>
      <c r="BR63" s="4">
        <v>239.0</v>
      </c>
      <c r="BS63" s="4">
        <v>0.0</v>
      </c>
      <c r="BV63" s="4" t="s">
        <v>161</v>
      </c>
      <c r="BW63" s="4">
        <f>COUNTIF(M:M,"0")</f>
        <v>97</v>
      </c>
    </row>
    <row r="64" ht="15.75" customHeight="1">
      <c r="A64" s="4">
        <v>343021.0</v>
      </c>
      <c r="B64" s="9" t="s">
        <v>11</v>
      </c>
      <c r="C64" s="2">
        <v>77.0</v>
      </c>
      <c r="D64" s="4">
        <v>4.78</v>
      </c>
      <c r="E64" s="4">
        <f t="array" ref="E64">IFS(D64&gt;10, 1, D64&lt;4, 2, TRUE, 0)</f>
        <v>0</v>
      </c>
      <c r="F64" s="4">
        <v>3.86</v>
      </c>
      <c r="G64" s="4">
        <f t="array" ref="G64">IFS(F64&gt;6.2, 1, F64&lt;3.7, 2, TRUE, 0)</f>
        <v>0</v>
      </c>
      <c r="H64" s="4">
        <v>8.4</v>
      </c>
      <c r="I64" s="4">
        <f t="array" ref="I64">IFS(H64&gt;18, 1, H64&lt;13, 2, TRUE, 0)</f>
        <v>2</v>
      </c>
      <c r="J64" s="4">
        <v>25.8</v>
      </c>
      <c r="K64" s="4">
        <f t="array" ref="K64">IFS(J64&gt;55, 1, J64&lt;34, 2, TRUE, 0)</f>
        <v>2</v>
      </c>
      <c r="L64" s="4">
        <v>66.8</v>
      </c>
      <c r="M64" s="4">
        <v>2.0</v>
      </c>
      <c r="N64" s="4">
        <v>21.8</v>
      </c>
      <c r="O64" s="4">
        <v>2.0</v>
      </c>
      <c r="P64" s="4">
        <v>32.6</v>
      </c>
      <c r="Q64" s="4">
        <v>0.0</v>
      </c>
      <c r="R64" s="4">
        <v>58.0</v>
      </c>
      <c r="S64" s="4">
        <v>1.0</v>
      </c>
      <c r="T64" s="4">
        <v>16.4</v>
      </c>
      <c r="U64" s="4">
        <v>1.0</v>
      </c>
      <c r="V64" s="4">
        <v>70.4</v>
      </c>
      <c r="W64" s="4">
        <v>0.0</v>
      </c>
      <c r="X64" s="4">
        <v>19.9</v>
      </c>
      <c r="Y64" s="4">
        <v>2.0</v>
      </c>
      <c r="Z64" s="4">
        <v>5.9</v>
      </c>
      <c r="AA64" s="4">
        <v>0.0</v>
      </c>
      <c r="AB64" s="4">
        <v>3.6</v>
      </c>
      <c r="AC64" s="4">
        <v>0.0</v>
      </c>
      <c r="AD64" s="4">
        <v>0.2</v>
      </c>
      <c r="AE64" s="4">
        <v>0.0</v>
      </c>
      <c r="AF64" s="4">
        <v>223.0</v>
      </c>
      <c r="AG64" s="4">
        <f t="array" ref="AG64">IFS(AF64&gt;100, 1, AF64&lt;70, 2, TRUE, 0)</f>
        <v>1</v>
      </c>
      <c r="AH64" s="4">
        <v>71.3</v>
      </c>
      <c r="AI64" s="4">
        <f t="array" ref="AI64">IFS(AH64&gt;20, 1, AH64&lt;8, 2, TRUE, 0)</f>
        <v>1</v>
      </c>
      <c r="AJ64" s="4">
        <v>9.2</v>
      </c>
      <c r="AK64" s="4">
        <f t="array" ref="AK64">IFS(AJ64&gt;1.3, 1, AJ64&lt;0.7, 2, TRUE, 0)</f>
        <v>1</v>
      </c>
      <c r="AL64" s="4">
        <v>12.0</v>
      </c>
      <c r="AM64" s="4">
        <v>2.0</v>
      </c>
      <c r="AN64" s="4">
        <v>8.0</v>
      </c>
      <c r="AO64" s="4">
        <f t="array" ref="AO64">IFS(AN64&gt;52, 1, AN64&lt;7, 2, TRUE, 0)</f>
        <v>0</v>
      </c>
      <c r="AP64" s="4">
        <v>7.2</v>
      </c>
      <c r="AQ64" s="4">
        <v>0.0</v>
      </c>
      <c r="AR64" s="4">
        <v>125.0</v>
      </c>
      <c r="AS64" s="4">
        <v>0.0</v>
      </c>
      <c r="AT64" s="4">
        <v>178.0</v>
      </c>
      <c r="AU64" s="4">
        <v>1.0</v>
      </c>
      <c r="AV64" s="4">
        <v>8.6</v>
      </c>
      <c r="AW64" s="4">
        <v>2.0</v>
      </c>
      <c r="AX64" s="4">
        <v>5.7</v>
      </c>
      <c r="AY64" s="4">
        <v>1.0</v>
      </c>
      <c r="AZ64" s="4">
        <v>137.0</v>
      </c>
      <c r="BA64" s="4">
        <f t="array" ref="BA64">IFS(AZ64&gt;146, 1, AZ64&lt;136, 2, TRUE, 0)</f>
        <v>0</v>
      </c>
      <c r="BB64" s="4">
        <v>5.0</v>
      </c>
      <c r="BC64" s="4">
        <f t="array" ref="BC64">IFS(BB64&gt;5.1, 1, BB64&lt;3.5, 2, TRUE, 0)</f>
        <v>0</v>
      </c>
      <c r="BD64" s="4">
        <v>6.0</v>
      </c>
      <c r="BE64" s="4">
        <v>2.0</v>
      </c>
      <c r="BF64" s="4">
        <v>3.7</v>
      </c>
      <c r="BG64" s="4">
        <v>0.0</v>
      </c>
      <c r="BH64" s="4">
        <v>2.3</v>
      </c>
      <c r="BI64" s="4">
        <v>0.0</v>
      </c>
      <c r="BJ64" s="4">
        <v>94.0</v>
      </c>
      <c r="BK64" s="4">
        <v>0.0</v>
      </c>
      <c r="BL64" s="4">
        <v>59.0</v>
      </c>
      <c r="BM64" s="4">
        <v>0.0</v>
      </c>
      <c r="BN64" s="4">
        <v>146.0</v>
      </c>
      <c r="BO64" s="4">
        <v>0.0</v>
      </c>
      <c r="BP64" s="4">
        <v>205.0</v>
      </c>
      <c r="BQ64" s="4">
        <v>2.0</v>
      </c>
      <c r="BR64" s="4">
        <v>523.0</v>
      </c>
      <c r="BS64" s="4">
        <v>1.0</v>
      </c>
      <c r="BV64" s="4" t="s">
        <v>162</v>
      </c>
      <c r="BW64" s="4">
        <f>COUNTIF(M:M,"2")</f>
        <v>10</v>
      </c>
    </row>
    <row r="65" ht="15.75" customHeight="1">
      <c r="A65" s="1">
        <v>344961.0</v>
      </c>
      <c r="B65" s="7" t="s">
        <v>11</v>
      </c>
      <c r="C65" s="4">
        <v>67.0</v>
      </c>
      <c r="D65" s="4">
        <v>9.55</v>
      </c>
      <c r="E65" s="4">
        <f t="array" ref="E65">IFS(D65&gt;10, 1, D65&lt;4, 2, TRUE, 0)</f>
        <v>0</v>
      </c>
      <c r="F65" s="4">
        <v>2.76</v>
      </c>
      <c r="G65" s="4">
        <f t="array" ref="G65">IFS(F65&gt;6.2, 1, F65&lt;3.7, 2, TRUE, 0)</f>
        <v>2</v>
      </c>
      <c r="H65" s="4">
        <v>9.4</v>
      </c>
      <c r="I65" s="4">
        <f t="array" ref="I65">IFS(H65&gt;18, 1, H65&lt;13, 2, TRUE, 0)</f>
        <v>2</v>
      </c>
      <c r="J65" s="4">
        <v>27.2</v>
      </c>
      <c r="K65" s="4">
        <f t="array" ref="K65">IFS(J65&gt;55, 1, J65&lt;34, 2, TRUE, 0)</f>
        <v>2</v>
      </c>
      <c r="L65" s="4">
        <v>98.6</v>
      </c>
      <c r="M65" s="4">
        <v>0.0</v>
      </c>
      <c r="N65" s="4">
        <v>34.1</v>
      </c>
      <c r="O65" s="4">
        <v>1.0</v>
      </c>
      <c r="P65" s="4">
        <v>34.6</v>
      </c>
      <c r="Q65" s="4">
        <v>0.0</v>
      </c>
      <c r="R65" s="4">
        <v>172.0</v>
      </c>
      <c r="S65" s="4">
        <v>0.0</v>
      </c>
      <c r="T65" s="4">
        <v>19.9</v>
      </c>
      <c r="U65" s="4">
        <v>1.0</v>
      </c>
      <c r="V65" s="4">
        <v>72.3</v>
      </c>
      <c r="W65" s="4">
        <v>0.0</v>
      </c>
      <c r="X65" s="4">
        <v>16.6</v>
      </c>
      <c r="Y65" s="4">
        <v>2.0</v>
      </c>
      <c r="Z65" s="4">
        <v>6.9</v>
      </c>
      <c r="AA65" s="4">
        <v>0.0</v>
      </c>
      <c r="AB65" s="4">
        <v>3.7</v>
      </c>
      <c r="AC65" s="4">
        <v>0.0</v>
      </c>
      <c r="AD65" s="4">
        <v>0.5</v>
      </c>
      <c r="AE65" s="4">
        <v>0.0</v>
      </c>
      <c r="AF65" s="4">
        <v>242.0</v>
      </c>
      <c r="AG65" s="4">
        <f t="array" ref="AG65">IFS(AF65&gt;100, 1, AF65&lt;70, 2, TRUE, 0)</f>
        <v>1</v>
      </c>
      <c r="AH65" s="4">
        <v>64.5</v>
      </c>
      <c r="AI65" s="4">
        <f t="array" ref="AI65">IFS(AH65&gt;20, 1, AH65&lt;8, 2, TRUE, 0)</f>
        <v>1</v>
      </c>
      <c r="AJ65" s="4">
        <v>7.3</v>
      </c>
      <c r="AK65" s="4">
        <f t="array" ref="AK65">IFS(AJ65&gt;1.3, 1, AJ65&lt;0.7, 2, TRUE, 0)</f>
        <v>1</v>
      </c>
      <c r="AL65" s="4">
        <v>18.0</v>
      </c>
      <c r="AM65" s="4">
        <v>0.0</v>
      </c>
      <c r="AN65" s="4">
        <v>18.0</v>
      </c>
      <c r="AO65" s="4">
        <f t="array" ref="AO65">IFS(AN65&gt;52, 1, AN65&lt;7, 2, TRUE, 0)</f>
        <v>0</v>
      </c>
      <c r="AP65" s="4">
        <v>6.9</v>
      </c>
      <c r="AQ65" s="4">
        <v>0.0</v>
      </c>
      <c r="AR65" s="4">
        <v>116.0</v>
      </c>
      <c r="AS65" s="4">
        <v>0.0</v>
      </c>
      <c r="AT65" s="4">
        <v>53.0</v>
      </c>
      <c r="AU65" s="4">
        <v>0.0</v>
      </c>
      <c r="AV65" s="4">
        <v>9.1</v>
      </c>
      <c r="AW65" s="4">
        <v>0.0</v>
      </c>
      <c r="AX65" s="4">
        <v>4.7</v>
      </c>
      <c r="AY65" s="4">
        <v>0.0</v>
      </c>
      <c r="AZ65" s="4">
        <v>138.0</v>
      </c>
      <c r="BA65" s="4">
        <f t="array" ref="BA65">IFS(AZ65&gt;146, 1, AZ65&lt;136, 2, TRUE, 0)</f>
        <v>0</v>
      </c>
      <c r="BB65" s="4">
        <v>5.1</v>
      </c>
      <c r="BC65" s="4">
        <f t="array" ref="BC65">IFS(BB65&gt;5.1, 1, BB65&lt;3.5, 2, TRUE, 0)</f>
        <v>0</v>
      </c>
      <c r="BD65" s="4">
        <v>6.4</v>
      </c>
      <c r="BE65" s="4">
        <v>2.0</v>
      </c>
      <c r="BF65" s="4">
        <v>3.3</v>
      </c>
      <c r="BG65" s="4">
        <v>2.0</v>
      </c>
      <c r="BH65" s="4">
        <v>3.1</v>
      </c>
      <c r="BI65" s="4">
        <v>0.0</v>
      </c>
      <c r="BJ65" s="4">
        <v>135.0</v>
      </c>
      <c r="BK65" s="4">
        <v>1.0</v>
      </c>
      <c r="BL65" s="4">
        <v>63.0</v>
      </c>
      <c r="BM65" s="4">
        <v>0.0</v>
      </c>
      <c r="BN65" s="4">
        <v>141.0</v>
      </c>
      <c r="BO65" s="4">
        <v>0.0</v>
      </c>
      <c r="BP65" s="4">
        <v>204.0</v>
      </c>
      <c r="BQ65" s="4">
        <v>2.0</v>
      </c>
      <c r="BR65" s="4">
        <v>1849.0</v>
      </c>
      <c r="BS65" s="4">
        <v>1.0</v>
      </c>
    </row>
    <row r="66" ht="15.75" customHeight="1">
      <c r="A66" s="4">
        <v>345177.0</v>
      </c>
      <c r="B66" s="9" t="s">
        <v>11</v>
      </c>
      <c r="C66" s="4">
        <v>54.0</v>
      </c>
      <c r="D66" s="4">
        <v>9.26</v>
      </c>
      <c r="E66" s="4">
        <f t="array" ref="E66">IFS(D66&gt;10, 1, D66&lt;4, 2, TRUE, 0)</f>
        <v>0</v>
      </c>
      <c r="F66" s="4">
        <v>3.41</v>
      </c>
      <c r="G66" s="4">
        <f t="array" ref="G66">IFS(F66&gt;6.2, 1, F66&lt;3.7, 2, TRUE, 0)</f>
        <v>2</v>
      </c>
      <c r="H66" s="4">
        <v>9.3</v>
      </c>
      <c r="I66" s="4">
        <f t="array" ref="I66">IFS(H66&gt;18, 1, H66&lt;13, 2, TRUE, 0)</f>
        <v>2</v>
      </c>
      <c r="J66" s="4">
        <v>28.6</v>
      </c>
      <c r="K66" s="4">
        <f t="array" ref="K66">IFS(J66&gt;55, 1, J66&lt;34, 2, TRUE, 0)</f>
        <v>2</v>
      </c>
      <c r="L66" s="4">
        <v>83.9</v>
      </c>
      <c r="M66" s="4">
        <v>0.0</v>
      </c>
      <c r="N66" s="4">
        <v>27.3</v>
      </c>
      <c r="O66" s="4">
        <v>0.0</v>
      </c>
      <c r="P66" s="4">
        <v>32.5</v>
      </c>
      <c r="Q66" s="4">
        <v>0.0</v>
      </c>
      <c r="R66" s="4">
        <v>243.0</v>
      </c>
      <c r="S66" s="4">
        <v>0.0</v>
      </c>
      <c r="T66" s="4">
        <v>17.2</v>
      </c>
      <c r="U66" s="4">
        <v>1.0</v>
      </c>
      <c r="V66" s="4">
        <v>69.1</v>
      </c>
      <c r="W66" s="4">
        <v>0.0</v>
      </c>
      <c r="X66" s="4">
        <v>22.1</v>
      </c>
      <c r="Y66" s="4">
        <v>2.0</v>
      </c>
      <c r="Z66" s="4">
        <v>5.4</v>
      </c>
      <c r="AA66" s="4">
        <v>0.0</v>
      </c>
      <c r="AB66" s="4">
        <v>3.0</v>
      </c>
      <c r="AC66" s="4">
        <v>0.0</v>
      </c>
      <c r="AD66" s="4">
        <v>0.4</v>
      </c>
      <c r="AE66" s="4">
        <v>0.0</v>
      </c>
      <c r="AF66" s="4">
        <v>99.0</v>
      </c>
      <c r="AG66" s="4">
        <f t="array" ref="AG66">IFS(AF66&gt;100, 1, AF66&lt;70, 2, TRUE, 0)</f>
        <v>0</v>
      </c>
      <c r="AH66" s="4">
        <v>89.4</v>
      </c>
      <c r="AI66" s="4">
        <f t="array" ref="AI66">IFS(AH66&gt;20, 1, AH66&lt;8, 2, TRUE, 0)</f>
        <v>1</v>
      </c>
      <c r="AJ66" s="4">
        <v>10.3</v>
      </c>
      <c r="AK66" s="4">
        <f t="array" ref="AK66">IFS(AJ66&gt;1.3, 1, AJ66&lt;0.7, 2, TRUE, 0)</f>
        <v>1</v>
      </c>
      <c r="AL66" s="4">
        <v>7.0</v>
      </c>
      <c r="AM66" s="4">
        <v>2.0</v>
      </c>
      <c r="AN66" s="4">
        <v>8.0</v>
      </c>
      <c r="AO66" s="4">
        <f t="array" ref="AO66">IFS(AN66&gt;52, 1, AN66&lt;7, 2, TRUE, 0)</f>
        <v>0</v>
      </c>
      <c r="AP66" s="4">
        <v>6.2</v>
      </c>
      <c r="AQ66" s="4">
        <v>0.0</v>
      </c>
      <c r="AR66" s="4">
        <v>146.0</v>
      </c>
      <c r="AS66" s="4">
        <v>0.0</v>
      </c>
      <c r="AT66" s="4">
        <v>263.0</v>
      </c>
      <c r="AU66" s="4">
        <v>1.0</v>
      </c>
      <c r="AV66" s="4">
        <v>7.8</v>
      </c>
      <c r="AW66" s="4">
        <v>2.0</v>
      </c>
      <c r="AX66" s="4">
        <v>5.4</v>
      </c>
      <c r="AY66" s="4">
        <v>1.0</v>
      </c>
      <c r="AZ66" s="4">
        <v>143.0</v>
      </c>
      <c r="BA66" s="4">
        <f t="array" ref="BA66">IFS(AZ66&gt;146, 1, AZ66&lt;136, 2, TRUE, 0)</f>
        <v>0</v>
      </c>
      <c r="BB66" s="4">
        <v>5.5</v>
      </c>
      <c r="BC66" s="4">
        <f t="array" ref="BC66">IFS(BB66&gt;5.1, 1, BB66&lt;3.5, 2, TRUE, 0)</f>
        <v>1</v>
      </c>
      <c r="BD66" s="4">
        <v>6.0</v>
      </c>
      <c r="BE66" s="4">
        <v>2.0</v>
      </c>
      <c r="BF66" s="4">
        <v>4.0</v>
      </c>
      <c r="BG66" s="4">
        <v>0.0</v>
      </c>
      <c r="BH66" s="4">
        <v>2.0</v>
      </c>
      <c r="BI66" s="4">
        <v>0.0</v>
      </c>
      <c r="BJ66" s="4">
        <v>55.0</v>
      </c>
      <c r="BK66" s="4">
        <v>0.0</v>
      </c>
      <c r="BL66" s="4">
        <v>52.0</v>
      </c>
      <c r="BM66" s="4">
        <v>0.0</v>
      </c>
      <c r="BN66" s="4">
        <v>188.0</v>
      </c>
      <c r="BO66" s="4">
        <v>0.0</v>
      </c>
      <c r="BP66" s="4">
        <v>240.0</v>
      </c>
      <c r="BQ66" s="4">
        <v>2.0</v>
      </c>
      <c r="BR66" s="4">
        <v>494.0</v>
      </c>
      <c r="BS66" s="4">
        <v>1.0</v>
      </c>
      <c r="BV66" s="4" t="s">
        <v>163</v>
      </c>
      <c r="BW66" s="4">
        <f>COUNTIF(O:O,"1")</f>
        <v>17</v>
      </c>
    </row>
    <row r="67" ht="15.75" customHeight="1">
      <c r="A67" s="4">
        <v>345858.0</v>
      </c>
      <c r="B67" s="9" t="s">
        <v>11</v>
      </c>
      <c r="C67" s="2">
        <v>69.0</v>
      </c>
      <c r="D67" s="4">
        <v>6.42</v>
      </c>
      <c r="E67" s="4">
        <f t="array" ref="E67">IFS(D67&gt;10, 1, D67&lt;4, 2, TRUE, 0)</f>
        <v>0</v>
      </c>
      <c r="F67" s="4">
        <v>3.56</v>
      </c>
      <c r="G67" s="4">
        <f t="array" ref="G67">IFS(F67&gt;6.2, 1, F67&lt;3.7, 2, TRUE, 0)</f>
        <v>2</v>
      </c>
      <c r="H67" s="4">
        <v>10.9</v>
      </c>
      <c r="I67" s="4">
        <f t="array" ref="I67">IFS(H67&gt;18, 1, H67&lt;13, 2, TRUE, 0)</f>
        <v>2</v>
      </c>
      <c r="J67" s="4">
        <v>31.7</v>
      </c>
      <c r="K67" s="4">
        <f t="array" ref="K67">IFS(J67&gt;55, 1, J67&lt;34, 2, TRUE, 0)</f>
        <v>2</v>
      </c>
      <c r="L67" s="4">
        <v>89.0</v>
      </c>
      <c r="M67" s="4">
        <v>0.0</v>
      </c>
      <c r="N67" s="4">
        <v>30.6</v>
      </c>
      <c r="O67" s="4">
        <v>0.0</v>
      </c>
      <c r="P67" s="4">
        <v>34.4</v>
      </c>
      <c r="Q67" s="4">
        <v>0.0</v>
      </c>
      <c r="R67" s="4">
        <v>191.0</v>
      </c>
      <c r="S67" s="4">
        <v>0.0</v>
      </c>
      <c r="T67" s="4">
        <v>13.7</v>
      </c>
      <c r="U67" s="4">
        <v>0.0</v>
      </c>
      <c r="V67" s="4">
        <v>65.7</v>
      </c>
      <c r="W67" s="4">
        <v>0.0</v>
      </c>
      <c r="X67" s="4">
        <v>19.0</v>
      </c>
      <c r="Y67" s="4">
        <v>2.0</v>
      </c>
      <c r="Z67" s="4">
        <v>7.5</v>
      </c>
      <c r="AA67" s="4">
        <v>0.0</v>
      </c>
      <c r="AB67" s="4">
        <v>7.0</v>
      </c>
      <c r="AC67" s="4">
        <v>1.0</v>
      </c>
      <c r="AD67" s="4">
        <v>0.8</v>
      </c>
      <c r="AE67" s="4">
        <v>0.0</v>
      </c>
      <c r="AF67" s="4">
        <v>101.0</v>
      </c>
      <c r="AG67" s="4">
        <f t="array" ref="AG67">IFS(AF67&gt;100, 1, AF67&lt;70, 2, TRUE, 0)</f>
        <v>1</v>
      </c>
      <c r="AH67" s="4">
        <v>79.7</v>
      </c>
      <c r="AI67" s="4">
        <f t="array" ref="AI67">IFS(AH67&gt;20, 1, AH67&lt;8, 2, TRUE, 0)</f>
        <v>1</v>
      </c>
      <c r="AJ67" s="4">
        <v>10.5</v>
      </c>
      <c r="AK67" s="4">
        <f t="array" ref="AK67">IFS(AJ67&gt;1.3, 1, AJ67&lt;0.7, 2, TRUE, 0)</f>
        <v>1</v>
      </c>
      <c r="AL67" s="4">
        <v>15.0</v>
      </c>
      <c r="AM67" s="4">
        <v>0.0</v>
      </c>
      <c r="AN67" s="4">
        <v>12.0</v>
      </c>
      <c r="AO67" s="4">
        <f t="array" ref="AO67">IFS(AN67&gt;52, 1, AN67&lt;7, 2, TRUE, 0)</f>
        <v>0</v>
      </c>
      <c r="AP67" s="4">
        <v>7.2</v>
      </c>
      <c r="AQ67" s="4">
        <v>0.0</v>
      </c>
      <c r="AR67" s="4">
        <v>152.0</v>
      </c>
      <c r="AS67" s="4">
        <v>0.0</v>
      </c>
      <c r="AT67" s="4">
        <v>86.0</v>
      </c>
      <c r="AU67" s="4">
        <v>0.0</v>
      </c>
      <c r="AV67" s="4">
        <v>8.8</v>
      </c>
      <c r="AW67" s="4">
        <v>0.0</v>
      </c>
      <c r="AX67" s="4">
        <v>5.0</v>
      </c>
      <c r="AY67" s="4">
        <v>0.0</v>
      </c>
      <c r="AZ67" s="4">
        <v>141.0</v>
      </c>
      <c r="BA67" s="4">
        <f t="array" ref="BA67">IFS(AZ67&gt;146, 1, AZ67&lt;136, 2, TRUE, 0)</f>
        <v>0</v>
      </c>
      <c r="BB67" s="4">
        <v>4.3</v>
      </c>
      <c r="BC67" s="4">
        <f t="array" ref="BC67">IFS(BB67&gt;5.1, 1, BB67&lt;3.5, 2, TRUE, 0)</f>
        <v>0</v>
      </c>
      <c r="BD67" s="4">
        <v>6.0</v>
      </c>
      <c r="BE67" s="4">
        <v>2.0</v>
      </c>
      <c r="BF67" s="4">
        <v>4.1</v>
      </c>
      <c r="BG67" s="4">
        <v>0.0</v>
      </c>
      <c r="BH67" s="4">
        <v>1.9</v>
      </c>
      <c r="BI67" s="4">
        <v>0.0</v>
      </c>
      <c r="BJ67" s="4">
        <v>51.0</v>
      </c>
      <c r="BK67" s="4">
        <v>0.0</v>
      </c>
      <c r="BL67" s="4">
        <v>95.0</v>
      </c>
      <c r="BM67" s="4">
        <v>0.0</v>
      </c>
      <c r="BN67" s="4">
        <v>120.0</v>
      </c>
      <c r="BO67" s="4">
        <v>2.0</v>
      </c>
      <c r="BP67" s="4">
        <v>215.0</v>
      </c>
      <c r="BQ67" s="4">
        <v>2.0</v>
      </c>
      <c r="BR67" s="4">
        <v>495.0</v>
      </c>
      <c r="BS67" s="4">
        <v>1.0</v>
      </c>
      <c r="BV67" s="6" t="s">
        <v>164</v>
      </c>
      <c r="BW67" s="4">
        <f>COUNTIF(O:O,"0")</f>
        <v>86</v>
      </c>
    </row>
    <row r="68" ht="15.75" customHeight="1">
      <c r="A68" s="4">
        <v>348953.0</v>
      </c>
      <c r="B68" s="9" t="s">
        <v>11</v>
      </c>
      <c r="C68" s="2">
        <v>45.0</v>
      </c>
      <c r="D68" s="4">
        <v>6.0</v>
      </c>
      <c r="E68" s="4">
        <f t="array" ref="E68">IFS(D68&gt;10, 1, D68&lt;4, 2, TRUE, 0)</f>
        <v>0</v>
      </c>
      <c r="F68" s="4">
        <v>2.7</v>
      </c>
      <c r="G68" s="4">
        <f t="array" ref="G68">IFS(F68&gt;6.2, 1, F68&lt;3.7, 2, TRUE, 0)</f>
        <v>2</v>
      </c>
      <c r="H68" s="4">
        <v>8.1</v>
      </c>
      <c r="I68" s="4">
        <f t="array" ref="I68">IFS(H68&gt;18, 1, H68&lt;13, 2, TRUE, 0)</f>
        <v>2</v>
      </c>
      <c r="J68" s="4">
        <v>23.4</v>
      </c>
      <c r="K68" s="4">
        <f t="array" ref="K68">IFS(J68&gt;55, 1, J68&lt;34, 2, TRUE, 0)</f>
        <v>2</v>
      </c>
      <c r="L68" s="4">
        <v>86.7</v>
      </c>
      <c r="M68" s="4">
        <v>0.0</v>
      </c>
      <c r="N68" s="4">
        <v>30.0</v>
      </c>
      <c r="O68" s="4">
        <v>0.0</v>
      </c>
      <c r="P68" s="4">
        <v>34.6</v>
      </c>
      <c r="Q68" s="4">
        <v>0.0</v>
      </c>
      <c r="R68" s="4">
        <v>121.0</v>
      </c>
      <c r="S68" s="4">
        <v>2.0</v>
      </c>
      <c r="T68" s="4">
        <v>14.6</v>
      </c>
      <c r="U68" s="4">
        <v>0.0</v>
      </c>
      <c r="V68" s="4">
        <v>70.6</v>
      </c>
      <c r="W68" s="4">
        <v>0.0</v>
      </c>
      <c r="X68" s="4">
        <v>17.2</v>
      </c>
      <c r="Y68" s="4">
        <v>2.0</v>
      </c>
      <c r="Z68" s="4">
        <v>6.5</v>
      </c>
      <c r="AA68" s="4">
        <v>0.0</v>
      </c>
      <c r="AB68" s="4">
        <v>5.0</v>
      </c>
      <c r="AC68" s="4">
        <v>0.0</v>
      </c>
      <c r="AD68" s="4">
        <v>0.7</v>
      </c>
      <c r="AE68" s="4">
        <v>0.0</v>
      </c>
      <c r="AF68" s="4">
        <v>202.0</v>
      </c>
      <c r="AG68" s="4">
        <f t="array" ref="AG68">IFS(AF68&gt;100, 1, AF68&lt;70, 2, TRUE, 0)</f>
        <v>1</v>
      </c>
      <c r="AH68" s="4">
        <v>74.1</v>
      </c>
      <c r="AI68" s="4">
        <f t="array" ref="AI68">IFS(AH68&gt;20, 1, AH68&lt;8, 2, TRUE, 0)</f>
        <v>1</v>
      </c>
      <c r="AJ68" s="4">
        <v>7.2</v>
      </c>
      <c r="AK68" s="4">
        <f t="array" ref="AK68">IFS(AJ68&gt;1.3, 1, AJ68&lt;0.7, 2, TRUE, 0)</f>
        <v>1</v>
      </c>
      <c r="AL68" s="4">
        <v>14.0</v>
      </c>
      <c r="AM68" s="4">
        <v>0.0</v>
      </c>
      <c r="AN68" s="4">
        <v>7.0</v>
      </c>
      <c r="AO68" s="4">
        <f t="array" ref="AO68">IFS(AN68&gt;52, 1, AN68&lt;7, 2, TRUE, 0)</f>
        <v>0</v>
      </c>
      <c r="AP68" s="4">
        <v>6.4</v>
      </c>
      <c r="AQ68" s="4">
        <v>0.0</v>
      </c>
      <c r="AR68" s="4">
        <v>140.0</v>
      </c>
      <c r="AS68" s="4">
        <v>0.0</v>
      </c>
      <c r="AT68" s="4">
        <v>109.0</v>
      </c>
      <c r="AU68" s="4">
        <v>0.0</v>
      </c>
      <c r="AV68" s="4">
        <v>8.3</v>
      </c>
      <c r="AW68" s="4">
        <v>2.0</v>
      </c>
      <c r="AX68" s="4">
        <v>5.1</v>
      </c>
      <c r="AY68" s="4">
        <v>0.0</v>
      </c>
      <c r="AZ68" s="4">
        <v>138.0</v>
      </c>
      <c r="BA68" s="4">
        <f t="array" ref="BA68">IFS(AZ68&gt;146, 1, AZ68&lt;136, 2, TRUE, 0)</f>
        <v>0</v>
      </c>
      <c r="BB68" s="4">
        <v>4.2</v>
      </c>
      <c r="BC68" s="4">
        <f t="array" ref="BC68">IFS(BB68&gt;5.1, 1, BB68&lt;3.5, 2, TRUE, 0)</f>
        <v>0</v>
      </c>
      <c r="BD68" s="4">
        <v>5.8</v>
      </c>
      <c r="BE68" s="4">
        <v>2.0</v>
      </c>
      <c r="BF68" s="4">
        <v>3.1</v>
      </c>
      <c r="BG68" s="4">
        <v>2.0</v>
      </c>
      <c r="BH68" s="4">
        <v>2.7</v>
      </c>
      <c r="BI68" s="4">
        <v>0.0</v>
      </c>
      <c r="BJ68" s="4">
        <v>59.0</v>
      </c>
      <c r="BK68" s="4">
        <v>0.0</v>
      </c>
      <c r="BL68" s="4">
        <v>72.0</v>
      </c>
      <c r="BM68" s="4">
        <v>0.0</v>
      </c>
      <c r="BN68" s="4">
        <v>110.0</v>
      </c>
      <c r="BO68" s="4">
        <v>2.0</v>
      </c>
      <c r="BP68" s="4">
        <v>182.0</v>
      </c>
      <c r="BQ68" s="4">
        <v>2.0</v>
      </c>
      <c r="BR68" s="4">
        <v>517.0</v>
      </c>
      <c r="BS68" s="4">
        <v>1.0</v>
      </c>
      <c r="BV68" s="6" t="s">
        <v>165</v>
      </c>
      <c r="BW68" s="4">
        <f>COUNTIF(O:O,"2")</f>
        <v>9</v>
      </c>
    </row>
    <row r="69" ht="15.75" customHeight="1">
      <c r="A69" s="4">
        <v>350633.0</v>
      </c>
      <c r="B69" s="9" t="s">
        <v>21</v>
      </c>
      <c r="C69" s="2">
        <v>52.0</v>
      </c>
      <c r="D69" s="4">
        <v>6.68</v>
      </c>
      <c r="E69" s="4">
        <f t="array" ref="E69">IFS(D69&gt;10, 1, D69&lt;4, 2, TRUE, 0)</f>
        <v>0</v>
      </c>
      <c r="F69" s="4">
        <v>3.91</v>
      </c>
      <c r="G69" s="4">
        <f t="array" ref="G69">IFS(F69&gt;6.2, 1, F69&lt;3.7, 2, TRUE, 0)</f>
        <v>0</v>
      </c>
      <c r="H69" s="4">
        <v>11.6</v>
      </c>
      <c r="I69" s="4">
        <f t="array" ref="I69">IFS(H69&gt;18, 1, H69&lt;13, 2, TRUE, 0)</f>
        <v>2</v>
      </c>
      <c r="J69" s="4">
        <v>34.7</v>
      </c>
      <c r="K69" s="4">
        <f t="array" ref="K69">IFS(J69&gt;55, 1, J69&lt;34, 2, TRUE, 0)</f>
        <v>0</v>
      </c>
      <c r="L69" s="4">
        <v>88.7</v>
      </c>
      <c r="M69" s="4">
        <v>0.0</v>
      </c>
      <c r="N69" s="4">
        <v>29.7</v>
      </c>
      <c r="O69" s="4">
        <v>0.0</v>
      </c>
      <c r="P69" s="4">
        <v>33.4</v>
      </c>
      <c r="Q69" s="4">
        <v>0.0</v>
      </c>
      <c r="R69" s="4">
        <v>223.0</v>
      </c>
      <c r="S69" s="4">
        <v>0.0</v>
      </c>
      <c r="T69" s="4">
        <v>13.5</v>
      </c>
      <c r="U69" s="4">
        <v>0.0</v>
      </c>
      <c r="V69" s="4">
        <v>74.9</v>
      </c>
      <c r="W69" s="4">
        <v>0.0</v>
      </c>
      <c r="X69" s="4">
        <v>15.7</v>
      </c>
      <c r="Y69" s="4">
        <v>2.0</v>
      </c>
      <c r="Z69" s="4">
        <v>4.9</v>
      </c>
      <c r="AA69" s="4">
        <v>0.0</v>
      </c>
      <c r="AB69" s="4">
        <v>3.6</v>
      </c>
      <c r="AC69" s="4">
        <v>0.0</v>
      </c>
      <c r="AD69" s="4">
        <v>0.9</v>
      </c>
      <c r="AE69" s="4">
        <v>0.0</v>
      </c>
      <c r="AF69" s="4">
        <v>153.0</v>
      </c>
      <c r="AG69" s="4">
        <f t="array" ref="AG69">IFS(AF69&gt;100, 1, AF69&lt;70, 2, TRUE, 0)</f>
        <v>1</v>
      </c>
      <c r="AH69" s="4">
        <v>80.0</v>
      </c>
      <c r="AI69" s="4">
        <f t="array" ref="AI69">IFS(AH69&gt;20, 1, AH69&lt;8, 2, TRUE, 0)</f>
        <v>1</v>
      </c>
      <c r="AJ69" s="4">
        <v>9.9</v>
      </c>
      <c r="AK69" s="4">
        <f t="array" ref="AK69">IFS(AJ69&gt;1.3, 1, AJ69&lt;0.7, 2, TRUE, 0)</f>
        <v>1</v>
      </c>
      <c r="AL69" s="4">
        <v>11.0</v>
      </c>
      <c r="AM69" s="4">
        <v>2.0</v>
      </c>
      <c r="AN69" s="4">
        <v>11.0</v>
      </c>
      <c r="AO69" s="4">
        <f t="array" ref="AO69">IFS(AN69&gt;52, 1, AN69&lt;7, 2, TRUE, 0)</f>
        <v>0</v>
      </c>
      <c r="AP69" s="4">
        <v>6.8</v>
      </c>
      <c r="AQ69" s="4">
        <v>0.0</v>
      </c>
      <c r="AR69" s="4">
        <v>144.0</v>
      </c>
      <c r="AS69" s="4">
        <v>0.0</v>
      </c>
      <c r="AT69" s="4">
        <v>93.0</v>
      </c>
      <c r="AU69" s="4">
        <v>0.0</v>
      </c>
      <c r="AV69" s="4">
        <v>10.1</v>
      </c>
      <c r="AW69" s="4">
        <v>0.0</v>
      </c>
      <c r="AX69" s="4">
        <v>5.2</v>
      </c>
      <c r="AY69" s="4">
        <v>1.0</v>
      </c>
      <c r="AZ69" s="4">
        <v>136.0</v>
      </c>
      <c r="BA69" s="4">
        <f t="array" ref="BA69">IFS(AZ69&gt;146, 1, AZ69&lt;136, 2, TRUE, 0)</f>
        <v>0</v>
      </c>
      <c r="BB69" s="4">
        <v>5.4</v>
      </c>
      <c r="BC69" s="4">
        <f t="array" ref="BC69">IFS(BB69&gt;5.1, 1, BB69&lt;3.5, 2, TRUE, 0)</f>
        <v>1</v>
      </c>
      <c r="BD69" s="4">
        <v>7.8</v>
      </c>
      <c r="BE69" s="4">
        <v>0.0</v>
      </c>
      <c r="BF69" s="4">
        <v>4.3</v>
      </c>
      <c r="BG69" s="4">
        <v>0.0</v>
      </c>
      <c r="BH69" s="4">
        <v>3.5</v>
      </c>
      <c r="BI69" s="4">
        <v>0.0</v>
      </c>
      <c r="BJ69" s="4">
        <v>60.0</v>
      </c>
      <c r="BK69" s="4">
        <v>0.0</v>
      </c>
      <c r="BL69" s="4">
        <v>73.0</v>
      </c>
      <c r="BM69" s="4">
        <v>0.0</v>
      </c>
      <c r="BN69" s="4">
        <v>197.0</v>
      </c>
      <c r="BO69" s="4">
        <v>0.0</v>
      </c>
      <c r="BP69" s="4">
        <v>270.0</v>
      </c>
      <c r="BQ69" s="4">
        <v>0.0</v>
      </c>
      <c r="BR69" s="4">
        <v>281.0</v>
      </c>
      <c r="BS69" s="4">
        <v>0.0</v>
      </c>
    </row>
    <row r="70" ht="15.75" customHeight="1">
      <c r="A70" s="1">
        <v>351317.0</v>
      </c>
      <c r="B70" s="7" t="s">
        <v>11</v>
      </c>
      <c r="C70" s="2">
        <v>65.0</v>
      </c>
      <c r="D70" s="4">
        <v>6.96</v>
      </c>
      <c r="E70" s="4">
        <f t="array" ref="E70">IFS(D70&gt;10, 1, D70&lt;4, 2, TRUE, 0)</f>
        <v>0</v>
      </c>
      <c r="F70" s="4">
        <v>4.16</v>
      </c>
      <c r="G70" s="4">
        <f t="array" ref="G70">IFS(F70&gt;6.2, 1, F70&lt;3.7, 2, TRUE, 0)</f>
        <v>0</v>
      </c>
      <c r="H70" s="4">
        <v>9.0</v>
      </c>
      <c r="I70" s="4">
        <f t="array" ref="I70">IFS(H70&gt;18, 1, H70&lt;13, 2, TRUE, 0)</f>
        <v>2</v>
      </c>
      <c r="J70" s="4">
        <v>27.8</v>
      </c>
      <c r="K70" s="4">
        <f t="array" ref="K70">IFS(J70&gt;55, 1, J70&lt;34, 2, TRUE, 0)</f>
        <v>2</v>
      </c>
      <c r="L70" s="4">
        <v>66.8</v>
      </c>
      <c r="M70" s="4">
        <v>2.0</v>
      </c>
      <c r="N70" s="4">
        <v>21.6</v>
      </c>
      <c r="O70" s="4">
        <v>2.0</v>
      </c>
      <c r="P70" s="4">
        <v>32.4</v>
      </c>
      <c r="Q70" s="4">
        <v>0.0</v>
      </c>
      <c r="R70" s="4">
        <v>206.0</v>
      </c>
      <c r="S70" s="4">
        <v>0.0</v>
      </c>
      <c r="T70" s="4">
        <v>16.2</v>
      </c>
      <c r="U70" s="4">
        <v>1.0</v>
      </c>
      <c r="V70" s="4">
        <v>76.4</v>
      </c>
      <c r="W70" s="4">
        <v>0.0</v>
      </c>
      <c r="X70" s="4">
        <v>13.2</v>
      </c>
      <c r="Y70" s="4">
        <v>2.0</v>
      </c>
      <c r="Z70" s="4">
        <v>7.2</v>
      </c>
      <c r="AA70" s="4">
        <v>0.0</v>
      </c>
      <c r="AB70" s="4">
        <v>2.6</v>
      </c>
      <c r="AC70" s="4">
        <v>0.0</v>
      </c>
      <c r="AD70" s="4">
        <v>0.6</v>
      </c>
      <c r="AE70" s="4">
        <v>0.0</v>
      </c>
      <c r="AF70" s="4">
        <v>269.0</v>
      </c>
      <c r="AG70" s="4">
        <f t="array" ref="AG70">IFS(AF70&gt;100, 1, AF70&lt;70, 2, TRUE, 0)</f>
        <v>1</v>
      </c>
      <c r="AH70" s="4">
        <v>86.1</v>
      </c>
      <c r="AI70" s="4">
        <f t="array" ref="AI70">IFS(AH70&gt;20, 1, AH70&lt;8, 2, TRUE, 0)</f>
        <v>1</v>
      </c>
      <c r="AJ70" s="4">
        <v>12.1</v>
      </c>
      <c r="AK70" s="4">
        <f t="array" ref="AK70">IFS(AJ70&gt;1.3, 1, AJ70&lt;0.7, 2, TRUE, 0)</f>
        <v>1</v>
      </c>
      <c r="AL70" s="4">
        <v>19.0</v>
      </c>
      <c r="AM70" s="4">
        <v>0.0</v>
      </c>
      <c r="AN70" s="4">
        <v>15.0</v>
      </c>
      <c r="AO70" s="4">
        <f t="array" ref="AO70">IFS(AN70&gt;52, 1, AN70&lt;7, 2, TRUE, 0)</f>
        <v>0</v>
      </c>
      <c r="AP70" s="4">
        <v>7.1</v>
      </c>
      <c r="AQ70" s="4">
        <v>0.0</v>
      </c>
      <c r="AR70" s="4">
        <v>139.0</v>
      </c>
      <c r="AS70" s="4">
        <v>0.0</v>
      </c>
      <c r="AT70" s="4">
        <v>206.0</v>
      </c>
      <c r="AU70" s="4">
        <v>1.0</v>
      </c>
      <c r="AV70" s="4">
        <v>9.3</v>
      </c>
      <c r="AW70" s="4">
        <v>0.0</v>
      </c>
      <c r="AX70" s="4">
        <v>5.5</v>
      </c>
      <c r="AY70" s="4">
        <v>1.0</v>
      </c>
      <c r="AZ70" s="4">
        <v>135.0</v>
      </c>
      <c r="BA70" s="4">
        <f t="array" ref="BA70">IFS(AZ70&gt;146, 1, AZ70&lt;136, 2, TRUE, 0)</f>
        <v>2</v>
      </c>
      <c r="BB70" s="4">
        <v>4.6</v>
      </c>
      <c r="BC70" s="4">
        <f t="array" ref="BC70">IFS(BB70&gt;5.1, 1, BB70&lt;3.5, 2, TRUE, 0)</f>
        <v>0</v>
      </c>
      <c r="BD70" s="4">
        <v>6.7</v>
      </c>
      <c r="BE70" s="4">
        <v>0.0</v>
      </c>
      <c r="BF70" s="4">
        <v>4.1</v>
      </c>
      <c r="BG70" s="4">
        <v>0.0</v>
      </c>
      <c r="BH70" s="4">
        <v>2.6</v>
      </c>
      <c r="BI70" s="4">
        <v>0.0</v>
      </c>
      <c r="BJ70" s="4">
        <v>158.0</v>
      </c>
      <c r="BK70" s="4">
        <v>1.0</v>
      </c>
      <c r="BL70" s="4">
        <v>49.0</v>
      </c>
      <c r="BM70" s="4">
        <v>0.0</v>
      </c>
      <c r="BN70" s="4">
        <v>161.0</v>
      </c>
      <c r="BO70" s="4">
        <v>0.0</v>
      </c>
      <c r="BP70" s="4">
        <v>210.0</v>
      </c>
      <c r="BQ70" s="4">
        <v>2.0</v>
      </c>
      <c r="BR70" s="4">
        <v>366.0</v>
      </c>
      <c r="BS70" s="4">
        <v>0.0</v>
      </c>
      <c r="BV70" s="1" t="s">
        <v>166</v>
      </c>
      <c r="BW70" s="4">
        <f>COUNTIF(Q:Q,"1")</f>
        <v>0</v>
      </c>
    </row>
    <row r="71" ht="15.75" customHeight="1">
      <c r="A71" s="1">
        <v>352633.0</v>
      </c>
      <c r="B71" s="7" t="s">
        <v>21</v>
      </c>
      <c r="C71" s="4">
        <v>50.0</v>
      </c>
      <c r="D71" s="4">
        <v>7.19</v>
      </c>
      <c r="E71" s="4">
        <f t="array" ref="E71">IFS(D71&gt;10, 1, D71&lt;4, 2, TRUE, 0)</f>
        <v>0</v>
      </c>
      <c r="F71" s="4">
        <v>3.24</v>
      </c>
      <c r="G71" s="4">
        <f t="array" ref="G71">IFS(F71&gt;6.2, 1, F71&lt;3.7, 2, TRUE, 0)</f>
        <v>2</v>
      </c>
      <c r="H71" s="4">
        <v>9.6</v>
      </c>
      <c r="I71" s="4">
        <f t="array" ref="I71">IFS(H71&gt;18, 1, H71&lt;13, 2, TRUE, 0)</f>
        <v>2</v>
      </c>
      <c r="J71" s="4">
        <v>29.0</v>
      </c>
      <c r="K71" s="4">
        <f t="array" ref="K71">IFS(J71&gt;55, 1, J71&lt;34, 2, TRUE, 0)</f>
        <v>2</v>
      </c>
      <c r="L71" s="4">
        <v>89.5</v>
      </c>
      <c r="M71" s="4">
        <v>0.0</v>
      </c>
      <c r="N71" s="4">
        <v>29.6</v>
      </c>
      <c r="O71" s="4">
        <v>0.0</v>
      </c>
      <c r="P71" s="4">
        <v>33.1</v>
      </c>
      <c r="Q71" s="4">
        <v>0.0</v>
      </c>
      <c r="R71" s="4">
        <v>203.0</v>
      </c>
      <c r="S71" s="4">
        <v>0.0</v>
      </c>
      <c r="T71" s="4">
        <v>14.2</v>
      </c>
      <c r="U71" s="4">
        <v>0.0</v>
      </c>
      <c r="V71" s="4">
        <v>72.7</v>
      </c>
      <c r="W71" s="4">
        <v>0.0</v>
      </c>
      <c r="X71" s="4">
        <v>12.7</v>
      </c>
      <c r="Y71" s="4">
        <v>2.0</v>
      </c>
      <c r="Z71" s="4">
        <v>9.2</v>
      </c>
      <c r="AA71" s="4">
        <v>0.0</v>
      </c>
      <c r="AB71" s="4">
        <v>4.7</v>
      </c>
      <c r="AC71" s="4">
        <v>0.0</v>
      </c>
      <c r="AD71" s="4">
        <v>0.7</v>
      </c>
      <c r="AE71" s="4">
        <v>0.0</v>
      </c>
      <c r="AF71" s="4">
        <v>312.0</v>
      </c>
      <c r="AG71" s="4">
        <f t="array" ref="AG71">IFS(AF71&gt;100, 1, AF71&lt;70, 2, TRUE, 0)</f>
        <v>1</v>
      </c>
      <c r="AH71" s="4">
        <v>72.7</v>
      </c>
      <c r="AI71" s="4">
        <f t="array" ref="AI71">IFS(AH71&gt;20, 1, AH71&lt;8, 2, TRUE, 0)</f>
        <v>1</v>
      </c>
      <c r="AJ71" s="4">
        <v>6.8</v>
      </c>
      <c r="AK71" s="4">
        <f t="array" ref="AK71">IFS(AJ71&gt;1.3, 1, AJ71&lt;0.7, 2, TRUE, 0)</f>
        <v>1</v>
      </c>
      <c r="AL71" s="4">
        <v>44.0</v>
      </c>
      <c r="AM71" s="4">
        <v>1.0</v>
      </c>
      <c r="AN71" s="4">
        <v>39.0</v>
      </c>
      <c r="AO71" s="4">
        <f t="array" ref="AO71">IFS(AN71&gt;52, 1, AN71&lt;7, 2, TRUE, 0)</f>
        <v>0</v>
      </c>
      <c r="AP71" s="4">
        <v>6.4</v>
      </c>
      <c r="AQ71" s="4">
        <v>0.0</v>
      </c>
      <c r="AR71" s="4">
        <v>216.0</v>
      </c>
      <c r="AS71" s="4">
        <v>1.0</v>
      </c>
      <c r="AT71" s="4">
        <v>37.0</v>
      </c>
      <c r="AU71" s="4">
        <v>0.0</v>
      </c>
      <c r="AV71" s="4">
        <v>8.7</v>
      </c>
      <c r="AW71" s="4">
        <v>2.0</v>
      </c>
      <c r="AX71" s="4">
        <v>5.9</v>
      </c>
      <c r="AY71" s="4">
        <v>1.0</v>
      </c>
      <c r="AZ71" s="4">
        <v>138.0</v>
      </c>
      <c r="BA71" s="4">
        <f t="array" ref="BA71">IFS(AZ71&gt;146, 1, AZ71&lt;136, 2, TRUE, 0)</f>
        <v>0</v>
      </c>
      <c r="BB71" s="4">
        <v>4.1</v>
      </c>
      <c r="BC71" s="4">
        <f t="array" ref="BC71">IFS(BB71&gt;5.1, 1, BB71&lt;3.5, 2, TRUE, 0)</f>
        <v>0</v>
      </c>
      <c r="BD71" s="4">
        <v>6.5</v>
      </c>
      <c r="BE71" s="4">
        <v>2.0</v>
      </c>
      <c r="BF71" s="4">
        <v>3.6</v>
      </c>
      <c r="BG71" s="4">
        <v>0.0</v>
      </c>
      <c r="BH71" s="4">
        <v>2.9</v>
      </c>
      <c r="BI71" s="4">
        <v>0.0</v>
      </c>
      <c r="BJ71" s="4">
        <v>790.0</v>
      </c>
      <c r="BK71" s="4">
        <v>1.0</v>
      </c>
      <c r="BL71" s="4">
        <v>47.0</v>
      </c>
      <c r="BM71" s="4">
        <v>0.0</v>
      </c>
      <c r="BN71" s="4">
        <v>201.0</v>
      </c>
      <c r="BO71" s="4">
        <v>0.0</v>
      </c>
      <c r="BP71" s="4">
        <v>248.0</v>
      </c>
      <c r="BQ71" s="4">
        <v>2.0</v>
      </c>
      <c r="BR71" s="4">
        <v>360.0</v>
      </c>
      <c r="BS71" s="4">
        <v>0.0</v>
      </c>
      <c r="BV71" s="6" t="s">
        <v>167</v>
      </c>
      <c r="BW71" s="4">
        <f>COUNTIF(Q:Q,"0")</f>
        <v>110</v>
      </c>
    </row>
    <row r="72" ht="15.75" customHeight="1">
      <c r="A72" s="1">
        <v>356450.0</v>
      </c>
      <c r="B72" s="7" t="s">
        <v>11</v>
      </c>
      <c r="C72" s="4">
        <v>79.0</v>
      </c>
      <c r="D72" s="4">
        <v>9.13</v>
      </c>
      <c r="E72" s="4">
        <f t="array" ref="E72">IFS(D72&gt;10, 1, D72&lt;4, 2, TRUE, 0)</f>
        <v>0</v>
      </c>
      <c r="F72" s="4">
        <v>3.0</v>
      </c>
      <c r="G72" s="4">
        <f t="array" ref="G72">IFS(F72&gt;6.2, 1, F72&lt;3.7, 2, TRUE, 0)</f>
        <v>2</v>
      </c>
      <c r="H72" s="4">
        <v>9.3</v>
      </c>
      <c r="I72" s="4">
        <f t="array" ref="I72">IFS(H72&gt;18, 1, H72&lt;13, 2, TRUE, 0)</f>
        <v>2</v>
      </c>
      <c r="J72" s="4">
        <v>28.0</v>
      </c>
      <c r="K72" s="4">
        <f t="array" ref="K72">IFS(J72&gt;55, 1, J72&lt;34, 2, TRUE, 0)</f>
        <v>2</v>
      </c>
      <c r="L72" s="4">
        <v>93.3</v>
      </c>
      <c r="M72" s="4">
        <v>0.0</v>
      </c>
      <c r="N72" s="4">
        <v>31.0</v>
      </c>
      <c r="O72" s="4">
        <v>0.0</v>
      </c>
      <c r="P72" s="4">
        <v>33.2</v>
      </c>
      <c r="Q72" s="4">
        <v>0.0</v>
      </c>
      <c r="R72" s="4">
        <v>180.0</v>
      </c>
      <c r="S72" s="4">
        <v>0.0</v>
      </c>
      <c r="T72" s="4">
        <v>15.8</v>
      </c>
      <c r="U72" s="4">
        <v>1.0</v>
      </c>
      <c r="V72" s="4">
        <v>74.0</v>
      </c>
      <c r="W72" s="4">
        <v>0.0</v>
      </c>
      <c r="X72" s="4">
        <v>10.1</v>
      </c>
      <c r="Y72" s="4">
        <v>2.0</v>
      </c>
      <c r="Z72" s="4">
        <v>8.2</v>
      </c>
      <c r="AA72" s="4">
        <v>0.0</v>
      </c>
      <c r="AB72" s="4">
        <v>6.8</v>
      </c>
      <c r="AC72" s="4">
        <v>1.0</v>
      </c>
      <c r="AD72" s="4">
        <v>0.9</v>
      </c>
      <c r="AE72" s="4">
        <v>0.0</v>
      </c>
      <c r="AF72" s="4">
        <v>107.0</v>
      </c>
      <c r="AG72" s="4">
        <f t="array" ref="AG72">IFS(AF72&gt;100, 1, AF72&lt;70, 2, TRUE, 0)</f>
        <v>1</v>
      </c>
      <c r="AH72" s="4">
        <v>89.9</v>
      </c>
      <c r="AI72" s="4">
        <f t="array" ref="AI72">IFS(AH72&gt;20, 1, AH72&lt;8, 2, TRUE, 0)</f>
        <v>1</v>
      </c>
      <c r="AJ72" s="4">
        <v>8.2</v>
      </c>
      <c r="AK72" s="4">
        <f t="array" ref="AK72">IFS(AJ72&gt;1.3, 1, AJ72&lt;0.7, 2, TRUE, 0)</f>
        <v>1</v>
      </c>
      <c r="AL72" s="4">
        <v>18.0</v>
      </c>
      <c r="AM72" s="4">
        <v>0.0</v>
      </c>
      <c r="AN72" s="4">
        <v>12.0</v>
      </c>
      <c r="AO72" s="4">
        <f t="array" ref="AO72">IFS(AN72&gt;52, 1, AN72&lt;7, 2, TRUE, 0)</f>
        <v>0</v>
      </c>
      <c r="AP72" s="4">
        <v>11.7</v>
      </c>
      <c r="AQ72" s="4">
        <v>1.0</v>
      </c>
      <c r="AR72" s="4">
        <v>175.0</v>
      </c>
      <c r="AS72" s="4">
        <v>0.0</v>
      </c>
      <c r="AT72" s="4">
        <v>246.0</v>
      </c>
      <c r="AU72" s="4">
        <v>1.0</v>
      </c>
      <c r="AV72" s="4">
        <v>7.7</v>
      </c>
      <c r="AW72" s="4">
        <v>2.0</v>
      </c>
      <c r="AX72" s="4">
        <v>6.1</v>
      </c>
      <c r="AY72" s="4">
        <v>1.0</v>
      </c>
      <c r="AZ72" s="4">
        <v>148.0</v>
      </c>
      <c r="BA72" s="4">
        <f t="array" ref="BA72">IFS(AZ72&gt;146, 1, AZ72&lt;136, 2, TRUE, 0)</f>
        <v>1</v>
      </c>
      <c r="BB72" s="4">
        <v>4.5</v>
      </c>
      <c r="BC72" s="4">
        <f t="array" ref="BC72">IFS(BB72&gt;5.1, 1, BB72&lt;3.5, 2, TRUE, 0)</f>
        <v>0</v>
      </c>
      <c r="BD72" s="4">
        <v>5.7</v>
      </c>
      <c r="BE72" s="4">
        <v>2.0</v>
      </c>
      <c r="BF72" s="4">
        <v>3.7</v>
      </c>
      <c r="BG72" s="4">
        <v>0.0</v>
      </c>
      <c r="BH72" s="4">
        <v>2.0</v>
      </c>
      <c r="BI72" s="4">
        <v>0.0</v>
      </c>
      <c r="BJ72" s="4">
        <v>57.0</v>
      </c>
      <c r="BK72" s="4">
        <v>0.0</v>
      </c>
      <c r="BL72" s="4">
        <v>88.0</v>
      </c>
      <c r="BM72" s="4">
        <v>0.0</v>
      </c>
      <c r="BN72" s="4">
        <v>100.0</v>
      </c>
      <c r="BO72" s="4">
        <v>2.0</v>
      </c>
      <c r="BP72" s="4">
        <v>188.0</v>
      </c>
      <c r="BQ72" s="4">
        <v>2.0</v>
      </c>
      <c r="BR72" s="4">
        <v>341.0</v>
      </c>
      <c r="BS72" s="4">
        <v>0.0</v>
      </c>
      <c r="BV72" s="6" t="s">
        <v>168</v>
      </c>
      <c r="BW72" s="4">
        <f>COUNTIF(Q:Q,"2")</f>
        <v>2</v>
      </c>
    </row>
    <row r="73" ht="15.75" customHeight="1">
      <c r="A73" s="4">
        <v>356759.0</v>
      </c>
      <c r="B73" s="9" t="s">
        <v>21</v>
      </c>
      <c r="C73" s="4">
        <v>54.0</v>
      </c>
      <c r="D73" s="4">
        <v>5.8</v>
      </c>
      <c r="E73" s="4">
        <f t="array" ref="E73">IFS(D73&gt;10, 1, D73&lt;4, 2, TRUE, 0)</f>
        <v>0</v>
      </c>
      <c r="F73" s="4">
        <v>3.63</v>
      </c>
      <c r="G73" s="4">
        <f t="array" ref="G73">IFS(F73&gt;6.2, 1, F73&lt;3.7, 2, TRUE, 0)</f>
        <v>2</v>
      </c>
      <c r="H73" s="4">
        <v>11.0</v>
      </c>
      <c r="I73" s="4">
        <f t="array" ref="I73">IFS(H73&gt;18, 1, H73&lt;13, 2, TRUE, 0)</f>
        <v>2</v>
      </c>
      <c r="J73" s="4">
        <v>31.7</v>
      </c>
      <c r="K73" s="4">
        <f t="array" ref="K73">IFS(J73&gt;55, 1, J73&lt;34, 2, TRUE, 0)</f>
        <v>2</v>
      </c>
      <c r="L73" s="4">
        <v>87.3</v>
      </c>
      <c r="M73" s="4">
        <v>0.0</v>
      </c>
      <c r="N73" s="4">
        <v>30.3</v>
      </c>
      <c r="O73" s="4">
        <v>0.0</v>
      </c>
      <c r="P73" s="4">
        <v>34.7</v>
      </c>
      <c r="Q73" s="4">
        <v>0.0</v>
      </c>
      <c r="R73" s="4">
        <v>106.0</v>
      </c>
      <c r="S73" s="4">
        <v>2.0</v>
      </c>
      <c r="T73" s="4">
        <v>13.2</v>
      </c>
      <c r="U73" s="4">
        <v>0.0</v>
      </c>
      <c r="V73" s="4">
        <v>50.4</v>
      </c>
      <c r="W73" s="4">
        <v>0.0</v>
      </c>
      <c r="X73" s="4">
        <v>36.9</v>
      </c>
      <c r="Y73" s="4">
        <v>0.0</v>
      </c>
      <c r="Z73" s="4">
        <v>5.5</v>
      </c>
      <c r="AA73" s="4">
        <v>0.0</v>
      </c>
      <c r="AB73" s="4">
        <v>6.7</v>
      </c>
      <c r="AC73" s="4">
        <v>1.0</v>
      </c>
      <c r="AD73" s="4">
        <v>0.5</v>
      </c>
      <c r="AE73" s="4">
        <v>0.0</v>
      </c>
      <c r="AF73" s="4">
        <v>121.0</v>
      </c>
      <c r="AG73" s="4">
        <f t="array" ref="AG73">IFS(AF73&gt;100, 1, AF73&lt;70, 2, TRUE, 0)</f>
        <v>1</v>
      </c>
      <c r="AH73" s="4">
        <v>110.9</v>
      </c>
      <c r="AI73" s="4">
        <f t="array" ref="AI73">IFS(AH73&gt;20, 1, AH73&lt;8, 2, TRUE, 0)</f>
        <v>1</v>
      </c>
      <c r="AJ73" s="4">
        <v>10.9</v>
      </c>
      <c r="AK73" s="4">
        <f t="array" ref="AK73">IFS(AJ73&gt;1.3, 1, AJ73&lt;0.7, 2, TRUE, 0)</f>
        <v>1</v>
      </c>
      <c r="AL73" s="4">
        <v>17.0</v>
      </c>
      <c r="AM73" s="4">
        <v>0.0</v>
      </c>
      <c r="AN73" s="4">
        <v>15.0</v>
      </c>
      <c r="AO73" s="4">
        <f t="array" ref="AO73">IFS(AN73&gt;52, 1, AN73&lt;7, 2, TRUE, 0)</f>
        <v>0</v>
      </c>
      <c r="AP73" s="4">
        <v>6.9</v>
      </c>
      <c r="AQ73" s="4">
        <v>0.0</v>
      </c>
      <c r="AR73" s="4">
        <v>167.0</v>
      </c>
      <c r="AS73" s="4">
        <v>0.0</v>
      </c>
      <c r="AT73" s="4">
        <v>99.0</v>
      </c>
      <c r="AU73" s="4">
        <v>0.0</v>
      </c>
      <c r="AV73" s="4">
        <v>9.4</v>
      </c>
      <c r="AW73" s="4">
        <v>0.0</v>
      </c>
      <c r="AX73" s="4">
        <v>7.4</v>
      </c>
      <c r="AY73" s="4">
        <v>1.0</v>
      </c>
      <c r="AZ73" s="4">
        <v>138.0</v>
      </c>
      <c r="BA73" s="4">
        <f t="array" ref="BA73">IFS(AZ73&gt;146, 1, AZ73&lt;136, 2, TRUE, 0)</f>
        <v>0</v>
      </c>
      <c r="BB73" s="4">
        <v>4.8</v>
      </c>
      <c r="BC73" s="4">
        <f t="array" ref="BC73">IFS(BB73&gt;5.1, 1, BB73&lt;3.5, 2, TRUE, 0)</f>
        <v>0</v>
      </c>
      <c r="BD73" s="4">
        <v>7.1</v>
      </c>
      <c r="BE73" s="4">
        <v>0.0</v>
      </c>
      <c r="BF73" s="4">
        <v>4.6</v>
      </c>
      <c r="BG73" s="4">
        <v>0.0</v>
      </c>
      <c r="BH73" s="4">
        <v>2.5</v>
      </c>
      <c r="BI73" s="4">
        <v>0.0</v>
      </c>
      <c r="BJ73" s="4">
        <v>80.0</v>
      </c>
      <c r="BK73" s="4">
        <v>0.0</v>
      </c>
      <c r="BL73" s="4">
        <v>68.0</v>
      </c>
      <c r="BM73" s="4">
        <v>0.0</v>
      </c>
      <c r="BN73" s="4">
        <v>147.0</v>
      </c>
      <c r="BO73" s="4">
        <v>0.0</v>
      </c>
      <c r="BP73" s="4">
        <v>215.0</v>
      </c>
      <c r="BQ73" s="4">
        <v>2.0</v>
      </c>
      <c r="BR73" s="4">
        <v>447.0</v>
      </c>
      <c r="BS73" s="4">
        <v>1.0</v>
      </c>
    </row>
    <row r="74" ht="15.75" customHeight="1">
      <c r="A74" s="1">
        <v>356832.0</v>
      </c>
      <c r="B74" s="7" t="s">
        <v>11</v>
      </c>
      <c r="C74" s="4">
        <v>61.0</v>
      </c>
      <c r="D74" s="4">
        <v>6.6</v>
      </c>
      <c r="E74" s="4">
        <f t="array" ref="E74">IFS(D74&gt;10, 1, D74&lt;4, 2, TRUE, 0)</f>
        <v>0</v>
      </c>
      <c r="F74" s="4">
        <v>3.59</v>
      </c>
      <c r="G74" s="4">
        <f t="array" ref="G74">IFS(F74&gt;6.2, 1, F74&lt;3.7, 2, TRUE, 0)</f>
        <v>2</v>
      </c>
      <c r="H74" s="4">
        <v>10.7</v>
      </c>
      <c r="I74" s="4">
        <f t="array" ref="I74">IFS(H74&gt;18, 1, H74&lt;13, 2, TRUE, 0)</f>
        <v>2</v>
      </c>
      <c r="J74" s="4">
        <v>30.4</v>
      </c>
      <c r="K74" s="4">
        <f t="array" ref="K74">IFS(J74&gt;55, 1, J74&lt;34, 2, TRUE, 0)</f>
        <v>2</v>
      </c>
      <c r="L74" s="4">
        <v>84.7</v>
      </c>
      <c r="M74" s="4">
        <v>0.0</v>
      </c>
      <c r="N74" s="4">
        <v>29.8</v>
      </c>
      <c r="O74" s="4">
        <v>0.0</v>
      </c>
      <c r="P74" s="4">
        <v>35.2</v>
      </c>
      <c r="Q74" s="4">
        <v>0.0</v>
      </c>
      <c r="R74" s="4">
        <v>130.0</v>
      </c>
      <c r="S74" s="4">
        <v>2.0</v>
      </c>
      <c r="T74" s="4">
        <v>14.3</v>
      </c>
      <c r="U74" s="4">
        <v>0.0</v>
      </c>
      <c r="V74" s="4">
        <v>73.6</v>
      </c>
      <c r="W74" s="4">
        <v>0.0</v>
      </c>
      <c r="X74" s="4">
        <v>16.1</v>
      </c>
      <c r="Y74" s="4">
        <v>2.0</v>
      </c>
      <c r="Z74" s="4">
        <v>7.3</v>
      </c>
      <c r="AA74" s="4">
        <v>0.0</v>
      </c>
      <c r="AB74" s="4">
        <v>2.4</v>
      </c>
      <c r="AC74" s="4">
        <v>0.0</v>
      </c>
      <c r="AD74" s="4">
        <v>0.6</v>
      </c>
      <c r="AE74" s="4">
        <v>0.0</v>
      </c>
      <c r="AF74" s="4">
        <v>248.0</v>
      </c>
      <c r="AG74" s="4">
        <f t="array" ref="AG74">IFS(AF74&gt;100, 1, AF74&lt;70, 2, TRUE, 0)</f>
        <v>1</v>
      </c>
      <c r="AH74" s="4">
        <v>81.5</v>
      </c>
      <c r="AI74" s="4">
        <f t="array" ref="AI74">IFS(AH74&gt;20, 1, AH74&lt;8, 2, TRUE, 0)</f>
        <v>1</v>
      </c>
      <c r="AJ74" s="4">
        <v>9.0</v>
      </c>
      <c r="AK74" s="4">
        <f t="array" ref="AK74">IFS(AJ74&gt;1.3, 1, AJ74&lt;0.7, 2, TRUE, 0)</f>
        <v>1</v>
      </c>
      <c r="AL74" s="4">
        <v>23.0</v>
      </c>
      <c r="AM74" s="4">
        <v>0.0</v>
      </c>
      <c r="AN74" s="4">
        <v>47.0</v>
      </c>
      <c r="AO74" s="4">
        <f t="array" ref="AO74">IFS(AN74&gt;52, 1, AN74&lt;7, 2, TRUE, 0)</f>
        <v>0</v>
      </c>
      <c r="AP74" s="4">
        <v>7.0</v>
      </c>
      <c r="AQ74" s="4">
        <v>0.0</v>
      </c>
      <c r="AR74" s="4">
        <v>137.0</v>
      </c>
      <c r="AS74" s="4">
        <v>0.0</v>
      </c>
      <c r="AT74" s="4">
        <v>282.0</v>
      </c>
      <c r="AU74" s="4">
        <v>1.0</v>
      </c>
      <c r="AV74" s="4">
        <v>10.0</v>
      </c>
      <c r="AW74" s="4">
        <v>0.0</v>
      </c>
      <c r="AX74" s="4">
        <v>3.5</v>
      </c>
      <c r="AY74" s="4">
        <v>0.0</v>
      </c>
      <c r="AZ74" s="4">
        <v>134.0</v>
      </c>
      <c r="BA74" s="4">
        <f t="array" ref="BA74">IFS(AZ74&gt;146, 1, AZ74&lt;136, 2, TRUE, 0)</f>
        <v>2</v>
      </c>
      <c r="BB74" s="4">
        <v>4.3</v>
      </c>
      <c r="BC74" s="4">
        <f t="array" ref="BC74">IFS(BB74&gt;5.1, 1, BB74&lt;3.5, 2, TRUE, 0)</f>
        <v>0</v>
      </c>
      <c r="BD74" s="4">
        <v>6.7</v>
      </c>
      <c r="BE74" s="4">
        <v>0.0</v>
      </c>
      <c r="BF74" s="4">
        <v>4.2</v>
      </c>
      <c r="BG74" s="4">
        <v>0.0</v>
      </c>
      <c r="BH74" s="4">
        <v>2.5</v>
      </c>
      <c r="BI74" s="4">
        <v>0.0</v>
      </c>
      <c r="BJ74" s="4">
        <v>72.0</v>
      </c>
      <c r="BK74" s="4">
        <v>0.0</v>
      </c>
      <c r="BL74" s="4">
        <v>76.0</v>
      </c>
      <c r="BM74" s="4">
        <v>0.0</v>
      </c>
      <c r="BN74" s="4">
        <v>159.0</v>
      </c>
      <c r="BO74" s="4">
        <v>0.0</v>
      </c>
      <c r="BP74" s="4">
        <v>235.0</v>
      </c>
      <c r="BQ74" s="4">
        <v>2.0</v>
      </c>
      <c r="BR74" s="4">
        <v>380.0</v>
      </c>
      <c r="BS74" s="4">
        <v>0.0</v>
      </c>
      <c r="BV74" s="1" t="s">
        <v>169</v>
      </c>
      <c r="BW74" s="4">
        <f>COUNTIF(S:S,"1")</f>
        <v>3</v>
      </c>
    </row>
    <row r="75" ht="15.75" customHeight="1">
      <c r="A75" s="4">
        <v>357019.0</v>
      </c>
      <c r="B75" s="9" t="s">
        <v>11</v>
      </c>
      <c r="C75" s="4">
        <v>64.0</v>
      </c>
      <c r="D75" s="4">
        <v>8.12</v>
      </c>
      <c r="E75" s="4">
        <f t="array" ref="E75">IFS(D75&gt;10, 1, D75&lt;4, 2, TRUE, 0)</f>
        <v>0</v>
      </c>
      <c r="F75" s="4">
        <v>5.09</v>
      </c>
      <c r="G75" s="4">
        <f t="array" ref="G75">IFS(F75&gt;6.2, 1, F75&lt;3.7, 2, TRUE, 0)</f>
        <v>0</v>
      </c>
      <c r="H75" s="4">
        <v>11.0</v>
      </c>
      <c r="I75" s="4">
        <f t="array" ref="I75">IFS(H75&gt;18, 1, H75&lt;13, 2, TRUE, 0)</f>
        <v>2</v>
      </c>
      <c r="J75" s="4">
        <v>35.4</v>
      </c>
      <c r="K75" s="4">
        <f t="array" ref="K75">IFS(J75&gt;55, 1, J75&lt;34, 2, TRUE, 0)</f>
        <v>0</v>
      </c>
      <c r="L75" s="4">
        <v>69.5</v>
      </c>
      <c r="M75" s="4">
        <v>2.0</v>
      </c>
      <c r="N75" s="4">
        <v>21.6</v>
      </c>
      <c r="O75" s="4">
        <v>2.0</v>
      </c>
      <c r="P75" s="4">
        <v>31.1</v>
      </c>
      <c r="Q75" s="4">
        <v>0.0</v>
      </c>
      <c r="R75" s="4">
        <v>122.0</v>
      </c>
      <c r="S75" s="4">
        <v>2.0</v>
      </c>
      <c r="T75" s="4">
        <v>19.4</v>
      </c>
      <c r="U75" s="4">
        <v>1.0</v>
      </c>
      <c r="V75" s="4">
        <v>67.2</v>
      </c>
      <c r="W75" s="4">
        <v>0.0</v>
      </c>
      <c r="X75" s="4">
        <v>23.3</v>
      </c>
      <c r="Y75" s="4">
        <v>0.0</v>
      </c>
      <c r="Z75" s="4">
        <v>8.7</v>
      </c>
      <c r="AA75" s="4">
        <v>0.0</v>
      </c>
      <c r="AB75" s="4">
        <v>0.6</v>
      </c>
      <c r="AC75" s="4">
        <v>0.0</v>
      </c>
      <c r="AD75" s="4">
        <v>0.2</v>
      </c>
      <c r="AE75" s="4">
        <v>0.0</v>
      </c>
      <c r="AF75" s="4">
        <v>98.0</v>
      </c>
      <c r="AG75" s="4">
        <f t="array" ref="AG75">IFS(AF75&gt;100, 1, AF75&lt;70, 2, TRUE, 0)</f>
        <v>0</v>
      </c>
      <c r="AH75" s="4">
        <v>85.8</v>
      </c>
      <c r="AI75" s="4">
        <f t="array" ref="AI75">IFS(AH75&gt;20, 1, AH75&lt;8, 2, TRUE, 0)</f>
        <v>1</v>
      </c>
      <c r="AJ75" s="4">
        <v>9.5</v>
      </c>
      <c r="AK75" s="4">
        <f t="array" ref="AK75">IFS(AJ75&gt;1.3, 1, AJ75&lt;0.7, 2, TRUE, 0)</f>
        <v>1</v>
      </c>
      <c r="AL75" s="4">
        <v>14.0</v>
      </c>
      <c r="AM75" s="4">
        <v>0.0</v>
      </c>
      <c r="AN75" s="4">
        <v>14.0</v>
      </c>
      <c r="AO75" s="4">
        <f t="array" ref="AO75">IFS(AN75&gt;52, 1, AN75&lt;7, 2, TRUE, 0)</f>
        <v>0</v>
      </c>
      <c r="AP75" s="4">
        <v>7.7</v>
      </c>
      <c r="AQ75" s="4">
        <v>1.0</v>
      </c>
      <c r="AR75" s="4">
        <v>110.0</v>
      </c>
      <c r="AS75" s="4">
        <v>0.0</v>
      </c>
      <c r="AT75" s="4">
        <v>115.0</v>
      </c>
      <c r="AU75" s="4">
        <v>0.0</v>
      </c>
      <c r="AV75" s="4">
        <v>9.4</v>
      </c>
      <c r="AW75" s="4">
        <v>0.0</v>
      </c>
      <c r="AX75" s="4">
        <v>7.5</v>
      </c>
      <c r="AY75" s="4">
        <v>1.0</v>
      </c>
      <c r="AZ75" s="4">
        <v>141.0</v>
      </c>
      <c r="BA75" s="4">
        <f t="array" ref="BA75">IFS(AZ75&gt;146, 1, AZ75&lt;136, 2, TRUE, 0)</f>
        <v>0</v>
      </c>
      <c r="BB75" s="4">
        <v>5.3</v>
      </c>
      <c r="BC75" s="4">
        <f t="array" ref="BC75">IFS(BB75&gt;5.1, 1, BB75&lt;3.5, 2, TRUE, 0)</f>
        <v>1</v>
      </c>
      <c r="BD75" s="4">
        <v>5.9</v>
      </c>
      <c r="BE75" s="4">
        <v>2.0</v>
      </c>
      <c r="BF75" s="4">
        <v>3.9</v>
      </c>
      <c r="BG75" s="4">
        <v>0.0</v>
      </c>
      <c r="BH75" s="4">
        <v>2.0</v>
      </c>
      <c r="BI75" s="4">
        <v>0.0</v>
      </c>
      <c r="BJ75" s="4">
        <v>106.0</v>
      </c>
      <c r="BK75" s="4">
        <v>0.0</v>
      </c>
      <c r="BL75" s="4">
        <v>92.0</v>
      </c>
      <c r="BM75" s="4">
        <v>0.0</v>
      </c>
      <c r="BN75" s="4">
        <v>165.0</v>
      </c>
      <c r="BO75" s="4">
        <v>0.0</v>
      </c>
      <c r="BP75" s="4">
        <v>257.0</v>
      </c>
      <c r="BQ75" s="4">
        <v>0.0</v>
      </c>
      <c r="BR75" s="4">
        <v>203.0</v>
      </c>
      <c r="BS75" s="4">
        <v>0.0</v>
      </c>
      <c r="BV75" s="6" t="s">
        <v>170</v>
      </c>
      <c r="BW75" s="4">
        <f>COUNTIF(S:S,"0")</f>
        <v>81</v>
      </c>
    </row>
    <row r="76" ht="15.75" customHeight="1">
      <c r="A76" s="4">
        <v>357736.0</v>
      </c>
      <c r="B76" s="9" t="s">
        <v>21</v>
      </c>
      <c r="C76" s="2">
        <v>57.0</v>
      </c>
      <c r="D76" s="4">
        <v>13.42</v>
      </c>
      <c r="E76" s="4">
        <f t="array" ref="E76">IFS(D76&gt;10, 1, D76&lt;4, 2, TRUE, 0)</f>
        <v>1</v>
      </c>
      <c r="F76" s="4">
        <v>3.44</v>
      </c>
      <c r="G76" s="4">
        <f t="array" ref="G76">IFS(F76&gt;6.2, 1, F76&lt;3.7, 2, TRUE, 0)</f>
        <v>2</v>
      </c>
      <c r="H76" s="4">
        <v>10.8</v>
      </c>
      <c r="I76" s="4">
        <f t="array" ref="I76">IFS(H76&gt;18, 1, H76&lt;13, 2, TRUE, 0)</f>
        <v>2</v>
      </c>
      <c r="J76" s="4">
        <v>32.5</v>
      </c>
      <c r="K76" s="4">
        <f t="array" ref="K76">IFS(J76&gt;55, 1, J76&lt;34, 2, TRUE, 0)</f>
        <v>2</v>
      </c>
      <c r="L76" s="4">
        <v>94.5</v>
      </c>
      <c r="M76" s="4">
        <v>0.0</v>
      </c>
      <c r="N76" s="4">
        <v>31.4</v>
      </c>
      <c r="O76" s="4">
        <v>0.0</v>
      </c>
      <c r="P76" s="4">
        <v>33.2</v>
      </c>
      <c r="Q76" s="4">
        <v>0.0</v>
      </c>
      <c r="R76" s="4">
        <v>198.0</v>
      </c>
      <c r="S76" s="4">
        <v>0.0</v>
      </c>
      <c r="T76" s="4">
        <v>14.6</v>
      </c>
      <c r="U76" s="4">
        <v>0.0</v>
      </c>
      <c r="V76" s="4">
        <v>77.7</v>
      </c>
      <c r="W76" s="4">
        <v>0.0</v>
      </c>
      <c r="X76" s="4">
        <v>13.0</v>
      </c>
      <c r="Y76" s="4">
        <v>2.0</v>
      </c>
      <c r="Z76" s="4">
        <v>4.8</v>
      </c>
      <c r="AA76" s="4">
        <v>0.0</v>
      </c>
      <c r="AB76" s="4">
        <v>4.1</v>
      </c>
      <c r="AC76" s="4">
        <v>0.0</v>
      </c>
      <c r="AD76" s="4">
        <v>0.4</v>
      </c>
      <c r="AE76" s="4">
        <v>0.0</v>
      </c>
      <c r="AF76" s="4">
        <v>105.0</v>
      </c>
      <c r="AG76" s="4">
        <f t="array" ref="AG76">IFS(AF76&gt;100, 1, AF76&lt;70, 2, TRUE, 0)</f>
        <v>1</v>
      </c>
      <c r="AH76" s="4">
        <v>57.0</v>
      </c>
      <c r="AI76" s="4">
        <f t="array" ref="AI76">IFS(AH76&gt;20, 1, AH76&lt;8, 2, TRUE, 0)</f>
        <v>1</v>
      </c>
      <c r="AJ76" s="4">
        <v>6.6</v>
      </c>
      <c r="AK76" s="4">
        <f t="array" ref="AK76">IFS(AJ76&gt;1.3, 1, AJ76&lt;0.7, 2, TRUE, 0)</f>
        <v>1</v>
      </c>
      <c r="AL76" s="4">
        <v>18.0</v>
      </c>
      <c r="AM76" s="4">
        <v>0.0</v>
      </c>
      <c r="AN76" s="4">
        <v>18.0</v>
      </c>
      <c r="AO76" s="4">
        <f t="array" ref="AO76">IFS(AN76&gt;52, 1, AN76&lt;7, 2, TRUE, 0)</f>
        <v>0</v>
      </c>
      <c r="AP76" s="4">
        <v>2.9</v>
      </c>
      <c r="AQ76" s="4">
        <v>2.0</v>
      </c>
      <c r="AR76" s="4">
        <v>191.0</v>
      </c>
      <c r="AS76" s="4">
        <v>0.0</v>
      </c>
      <c r="AT76" s="4">
        <v>275.0</v>
      </c>
      <c r="AU76" s="4">
        <v>1.0</v>
      </c>
      <c r="AV76" s="4">
        <v>8.7</v>
      </c>
      <c r="AW76" s="4">
        <v>2.0</v>
      </c>
      <c r="AX76" s="4">
        <v>3.8</v>
      </c>
      <c r="AY76" s="4">
        <v>0.0</v>
      </c>
      <c r="AZ76" s="4">
        <v>141.0</v>
      </c>
      <c r="BA76" s="4">
        <f t="array" ref="BA76">IFS(AZ76&gt;146, 1, AZ76&lt;136, 2, TRUE, 0)</f>
        <v>0</v>
      </c>
      <c r="BB76" s="4">
        <v>3.8</v>
      </c>
      <c r="BC76" s="4">
        <f t="array" ref="BC76">IFS(BB76&gt;5.1, 1, BB76&lt;3.5, 2, TRUE, 0)</f>
        <v>0</v>
      </c>
      <c r="BD76" s="4">
        <v>6.3</v>
      </c>
      <c r="BE76" s="4">
        <v>2.0</v>
      </c>
      <c r="BF76" s="4">
        <v>3.5</v>
      </c>
      <c r="BG76" s="4">
        <v>0.0</v>
      </c>
      <c r="BH76" s="4">
        <v>2.8</v>
      </c>
      <c r="BI76" s="4">
        <v>0.0</v>
      </c>
      <c r="BJ76" s="4">
        <v>51.0</v>
      </c>
      <c r="BK76" s="4">
        <v>0.0</v>
      </c>
      <c r="BL76" s="4">
        <v>52.0</v>
      </c>
      <c r="BM76" s="4">
        <v>0.0</v>
      </c>
      <c r="BN76" s="4">
        <v>162.0</v>
      </c>
      <c r="BO76" s="4">
        <v>0.0</v>
      </c>
      <c r="BP76" s="4">
        <v>214.0</v>
      </c>
      <c r="BQ76" s="4">
        <v>2.0</v>
      </c>
      <c r="BR76" s="4">
        <v>139.0</v>
      </c>
      <c r="BS76" s="4">
        <v>0.0</v>
      </c>
      <c r="BV76" s="6" t="s">
        <v>171</v>
      </c>
      <c r="BW76" s="4">
        <f>COUNTIF(S:S,"2")</f>
        <v>28</v>
      </c>
    </row>
    <row r="77" ht="15.75" customHeight="1">
      <c r="A77" s="4">
        <v>359546.0</v>
      </c>
      <c r="B77" s="9" t="s">
        <v>11</v>
      </c>
      <c r="C77" s="2">
        <v>74.0</v>
      </c>
      <c r="D77" s="4">
        <v>8.55</v>
      </c>
      <c r="E77" s="4">
        <f t="array" ref="E77">IFS(D77&gt;10, 1, D77&lt;4, 2, TRUE, 0)</f>
        <v>0</v>
      </c>
      <c r="F77" s="4">
        <v>3.83</v>
      </c>
      <c r="G77" s="4">
        <f t="array" ref="G77">IFS(F77&gt;6.2, 1, F77&lt;3.7, 2, TRUE, 0)</f>
        <v>0</v>
      </c>
      <c r="H77" s="4">
        <v>11.6</v>
      </c>
      <c r="I77" s="4">
        <f t="array" ref="I77">IFS(H77&gt;18, 1, H77&lt;13, 2, TRUE, 0)</f>
        <v>2</v>
      </c>
      <c r="J77" s="4">
        <v>35.2</v>
      </c>
      <c r="K77" s="4">
        <f t="array" ref="K77">IFS(J77&gt;55, 1, J77&lt;34, 2, TRUE, 0)</f>
        <v>0</v>
      </c>
      <c r="L77" s="4">
        <v>91.9</v>
      </c>
      <c r="M77" s="4">
        <v>0.0</v>
      </c>
      <c r="N77" s="4">
        <v>30.3</v>
      </c>
      <c r="O77" s="4">
        <v>0.0</v>
      </c>
      <c r="P77" s="4">
        <v>33.0</v>
      </c>
      <c r="Q77" s="4">
        <v>0.0</v>
      </c>
      <c r="R77" s="4">
        <v>259.0</v>
      </c>
      <c r="S77" s="4">
        <v>0.0</v>
      </c>
      <c r="T77" s="4">
        <v>13.1</v>
      </c>
      <c r="U77" s="4">
        <v>0.0</v>
      </c>
      <c r="V77" s="4">
        <v>72.1</v>
      </c>
      <c r="W77" s="4">
        <v>0.0</v>
      </c>
      <c r="X77" s="4">
        <v>15.0</v>
      </c>
      <c r="Y77" s="4">
        <v>2.0</v>
      </c>
      <c r="Z77" s="4">
        <v>6.0</v>
      </c>
      <c r="AA77" s="4">
        <v>0.0</v>
      </c>
      <c r="AB77" s="4">
        <v>6.1</v>
      </c>
      <c r="AC77" s="4">
        <v>1.0</v>
      </c>
      <c r="AD77" s="4">
        <v>0.8</v>
      </c>
      <c r="AE77" s="4">
        <v>0.0</v>
      </c>
      <c r="AF77" s="4">
        <v>178.0</v>
      </c>
      <c r="AG77" s="4">
        <f t="array" ref="AG77">IFS(AF77&gt;100, 1, AF77&lt;70, 2, TRUE, 0)</f>
        <v>1</v>
      </c>
      <c r="AH77" s="4">
        <v>45.9</v>
      </c>
      <c r="AI77" s="4">
        <f t="array" ref="AI77">IFS(AH77&gt;20, 1, AH77&lt;8, 2, TRUE, 0)</f>
        <v>1</v>
      </c>
      <c r="AJ77" s="4">
        <v>9.0</v>
      </c>
      <c r="AK77" s="4">
        <f t="array" ref="AK77">IFS(AJ77&gt;1.3, 1, AJ77&lt;0.7, 2, TRUE, 0)</f>
        <v>1</v>
      </c>
      <c r="AL77" s="4">
        <v>15.0</v>
      </c>
      <c r="AM77" s="4">
        <v>0.0</v>
      </c>
      <c r="AN77" s="4">
        <v>9.0</v>
      </c>
      <c r="AO77" s="4">
        <f t="array" ref="AO77">IFS(AN77&gt;52, 1, AN77&lt;7, 2, TRUE, 0)</f>
        <v>0</v>
      </c>
      <c r="AP77" s="4">
        <v>5.0</v>
      </c>
      <c r="AQ77" s="4">
        <v>0.0</v>
      </c>
      <c r="AR77" s="4">
        <v>146.0</v>
      </c>
      <c r="AS77" s="4">
        <v>0.0</v>
      </c>
      <c r="AT77" s="4">
        <v>134.0</v>
      </c>
      <c r="AU77" s="4">
        <v>0.0</v>
      </c>
      <c r="AV77" s="4">
        <v>8.9</v>
      </c>
      <c r="AW77" s="4">
        <v>0.0</v>
      </c>
      <c r="AX77" s="4">
        <v>3.5</v>
      </c>
      <c r="AY77" s="4">
        <v>0.0</v>
      </c>
      <c r="AZ77" s="4">
        <v>142.0</v>
      </c>
      <c r="BA77" s="4">
        <f t="array" ref="BA77">IFS(AZ77&gt;146, 1, AZ77&lt;136, 2, TRUE, 0)</f>
        <v>0</v>
      </c>
      <c r="BB77" s="4">
        <v>4.6</v>
      </c>
      <c r="BC77" s="4">
        <f t="array" ref="BC77">IFS(BB77&gt;5.1, 1, BB77&lt;3.5, 2, TRUE, 0)</f>
        <v>0</v>
      </c>
      <c r="BD77" s="4">
        <v>6.9</v>
      </c>
      <c r="BE77" s="4">
        <v>0.0</v>
      </c>
      <c r="BF77" s="4">
        <v>3.9</v>
      </c>
      <c r="BG77" s="4">
        <v>0.0</v>
      </c>
      <c r="BH77" s="4">
        <v>3.0</v>
      </c>
      <c r="BI77" s="4">
        <v>0.0</v>
      </c>
      <c r="BJ77" s="4">
        <v>86.0</v>
      </c>
      <c r="BK77" s="4">
        <v>0.0</v>
      </c>
      <c r="BL77" s="4">
        <v>68.0</v>
      </c>
      <c r="BM77" s="4">
        <v>0.0</v>
      </c>
      <c r="BN77" s="4">
        <v>115.0</v>
      </c>
      <c r="BO77" s="4">
        <v>2.0</v>
      </c>
      <c r="BP77" s="4">
        <v>183.0</v>
      </c>
      <c r="BQ77" s="4">
        <v>2.0</v>
      </c>
      <c r="BR77" s="4">
        <v>489.0</v>
      </c>
      <c r="BS77" s="4">
        <v>1.0</v>
      </c>
    </row>
    <row r="78" ht="15.75" customHeight="1">
      <c r="A78" s="4">
        <v>359647.0</v>
      </c>
      <c r="B78" s="9" t="s">
        <v>21</v>
      </c>
      <c r="C78" s="4">
        <v>49.0</v>
      </c>
      <c r="D78" s="4">
        <v>8.87</v>
      </c>
      <c r="E78" s="4">
        <f t="array" ref="E78">IFS(D78&gt;10, 1, D78&lt;4, 2, TRUE, 0)</f>
        <v>0</v>
      </c>
      <c r="F78" s="4">
        <v>3.11</v>
      </c>
      <c r="G78" s="4">
        <f t="array" ref="G78">IFS(F78&gt;6.2, 1, F78&lt;3.7, 2, TRUE, 0)</f>
        <v>2</v>
      </c>
      <c r="H78" s="4">
        <v>9.3</v>
      </c>
      <c r="I78" s="4">
        <f t="array" ref="I78">IFS(H78&gt;18, 1, H78&lt;13, 2, TRUE, 0)</f>
        <v>2</v>
      </c>
      <c r="J78" s="4">
        <v>28.2</v>
      </c>
      <c r="K78" s="4">
        <f t="array" ref="K78">IFS(J78&gt;55, 1, J78&lt;34, 2, TRUE, 0)</f>
        <v>2</v>
      </c>
      <c r="L78" s="4">
        <v>90.7</v>
      </c>
      <c r="M78" s="4">
        <v>0.0</v>
      </c>
      <c r="N78" s="4">
        <v>29.9</v>
      </c>
      <c r="O78" s="4">
        <v>0.0</v>
      </c>
      <c r="P78" s="4">
        <v>33.0</v>
      </c>
      <c r="Q78" s="4">
        <v>0.0</v>
      </c>
      <c r="R78" s="4">
        <v>232.0</v>
      </c>
      <c r="S78" s="4">
        <v>0.0</v>
      </c>
      <c r="T78" s="4">
        <v>14.0</v>
      </c>
      <c r="U78" s="4">
        <v>0.0</v>
      </c>
      <c r="V78" s="4">
        <v>73.8</v>
      </c>
      <c r="W78" s="4">
        <v>0.0</v>
      </c>
      <c r="X78" s="4">
        <v>19.3</v>
      </c>
      <c r="Y78" s="4">
        <v>2.0</v>
      </c>
      <c r="Z78" s="4">
        <v>5.2</v>
      </c>
      <c r="AA78" s="4">
        <v>0.0</v>
      </c>
      <c r="AB78" s="4">
        <v>1.2</v>
      </c>
      <c r="AC78" s="4">
        <v>0.0</v>
      </c>
      <c r="AD78" s="4">
        <v>0.5</v>
      </c>
      <c r="AE78" s="4">
        <v>0.0</v>
      </c>
      <c r="AF78" s="4">
        <v>256.0</v>
      </c>
      <c r="AG78" s="4">
        <f t="array" ref="AG78">IFS(AF78&gt;100, 1, AF78&lt;70, 2, TRUE, 0)</f>
        <v>1</v>
      </c>
      <c r="AH78" s="4">
        <v>74.6</v>
      </c>
      <c r="AI78" s="4">
        <f t="array" ref="AI78">IFS(AH78&gt;20, 1, AH78&lt;8, 2, TRUE, 0)</f>
        <v>1</v>
      </c>
      <c r="AJ78" s="4">
        <v>9.4</v>
      </c>
      <c r="AK78" s="4">
        <f t="array" ref="AK78">IFS(AJ78&gt;1.3, 1, AJ78&lt;0.7, 2, TRUE, 0)</f>
        <v>1</v>
      </c>
      <c r="AL78" s="4">
        <v>10.0</v>
      </c>
      <c r="AM78" s="4">
        <v>2.0</v>
      </c>
      <c r="AN78" s="4">
        <v>11.0</v>
      </c>
      <c r="AO78" s="4">
        <f t="array" ref="AO78">IFS(AN78&gt;52, 1, AN78&lt;7, 2, TRUE, 0)</f>
        <v>0</v>
      </c>
      <c r="AP78" s="4">
        <v>7.8</v>
      </c>
      <c r="AQ78" s="4">
        <v>1.0</v>
      </c>
      <c r="AR78" s="4">
        <v>128.0</v>
      </c>
      <c r="AS78" s="4">
        <v>0.0</v>
      </c>
      <c r="AT78" s="4">
        <v>157.0</v>
      </c>
      <c r="AU78" s="4">
        <v>1.0</v>
      </c>
      <c r="AV78" s="4">
        <v>9.6</v>
      </c>
      <c r="AW78" s="4">
        <v>0.0</v>
      </c>
      <c r="AX78" s="4">
        <v>4.6</v>
      </c>
      <c r="AY78" s="4">
        <v>0.0</v>
      </c>
      <c r="AZ78" s="4">
        <v>138.0</v>
      </c>
      <c r="BA78" s="4">
        <f t="array" ref="BA78">IFS(AZ78&gt;146, 1, AZ78&lt;136, 2, TRUE, 0)</f>
        <v>0</v>
      </c>
      <c r="BB78" s="4">
        <v>4.3</v>
      </c>
      <c r="BC78" s="4">
        <f t="array" ref="BC78">IFS(BB78&gt;5.1, 1, BB78&lt;3.5, 2, TRUE, 0)</f>
        <v>0</v>
      </c>
      <c r="BD78" s="4">
        <v>6.4</v>
      </c>
      <c r="BE78" s="4">
        <v>2.0</v>
      </c>
      <c r="BF78" s="4">
        <v>4.0</v>
      </c>
      <c r="BG78" s="4">
        <v>0.0</v>
      </c>
      <c r="BH78" s="4">
        <v>2.4</v>
      </c>
      <c r="BI78" s="4">
        <v>0.0</v>
      </c>
      <c r="BJ78" s="4">
        <v>77.0</v>
      </c>
      <c r="BK78" s="4">
        <v>0.0</v>
      </c>
      <c r="BL78" s="4">
        <v>52.0</v>
      </c>
      <c r="BM78" s="4">
        <v>0.0</v>
      </c>
      <c r="BN78" s="4">
        <v>231.0</v>
      </c>
      <c r="BO78" s="4">
        <v>0.0</v>
      </c>
      <c r="BP78" s="4">
        <v>283.0</v>
      </c>
      <c r="BQ78" s="4">
        <v>0.0</v>
      </c>
      <c r="BR78" s="4">
        <v>105.0</v>
      </c>
      <c r="BS78" s="4">
        <v>0.0</v>
      </c>
      <c r="BV78" s="1" t="s">
        <v>172</v>
      </c>
      <c r="BW78" s="4">
        <f>COUNTIF(U:U,"1")</f>
        <v>17</v>
      </c>
    </row>
    <row r="79" ht="15.75" customHeight="1">
      <c r="A79" s="6" t="s">
        <v>173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V79" s="6" t="s">
        <v>174</v>
      </c>
      <c r="BW79" s="4">
        <f>COUNTIF(U:U,"0")</f>
        <v>95</v>
      </c>
    </row>
    <row r="80" ht="15.75" customHeight="1">
      <c r="A80" s="4" t="s">
        <v>175</v>
      </c>
      <c r="B80" s="1" t="s">
        <v>11</v>
      </c>
      <c r="C80" s="4">
        <v>51.0</v>
      </c>
      <c r="D80" s="4">
        <v>5.56</v>
      </c>
      <c r="E80" s="4">
        <f t="array" ref="E80">IFS(D80&gt;10, 1, D80&lt;4, 2, TRUE, 0)</f>
        <v>0</v>
      </c>
      <c r="F80" s="4">
        <v>2.5</v>
      </c>
      <c r="G80" s="4">
        <f t="array" ref="G80">IFS(F80&gt;6.2, 1, F80&lt;3.7, 2, TRUE, 0)</f>
        <v>2</v>
      </c>
      <c r="H80" s="4">
        <v>7.9</v>
      </c>
      <c r="I80" s="4">
        <f t="array" ref="I80">IFS(H80&gt;18, 1, H80&lt;13, 2, TRUE, 0)</f>
        <v>2</v>
      </c>
      <c r="J80" s="4">
        <v>25.7</v>
      </c>
      <c r="K80" s="4">
        <f t="array" ref="K80">IFS(J80&gt;55, 1, J80&lt;34, 2, TRUE, 0)</f>
        <v>2</v>
      </c>
      <c r="L80" s="4">
        <v>102.8</v>
      </c>
      <c r="M80" s="4">
        <f t="array" ref="M80">IFS(L80&gt;100, 1, L80&lt;80, 2, TRUE, 0)</f>
        <v>1</v>
      </c>
      <c r="N80" s="4">
        <v>31.6</v>
      </c>
      <c r="O80" s="4">
        <f t="array" ref="O80">IFS(N80&gt;32, 1, N80&lt;26, 2, TRUE, 0)</f>
        <v>0</v>
      </c>
      <c r="P80" s="4">
        <v>30.7</v>
      </c>
      <c r="Q80" s="4">
        <f t="array" ref="Q80">IFS(P80&gt;37, 1, P80&lt;31, 2, TRUE, 0)</f>
        <v>2</v>
      </c>
      <c r="R80" s="4">
        <v>106.0</v>
      </c>
      <c r="S80" s="4">
        <f t="array" ref="S80">IFS(R80&gt;400, 1, R80&lt;138, 2, TRUE, 0)</f>
        <v>2</v>
      </c>
      <c r="T80" s="4">
        <v>13.3</v>
      </c>
      <c r="U80" s="4">
        <f t="array" ref="U80">IFS(T80&gt;15, 1, T80&lt;11, 2, TRUE, 0)</f>
        <v>0</v>
      </c>
      <c r="V80" s="4">
        <v>3.55</v>
      </c>
      <c r="W80" s="4">
        <f t="array" ref="W80">IFS(V80&gt;78, 1, V80&lt;45, 2, TRUE, 0)</f>
        <v>2</v>
      </c>
      <c r="X80" s="4">
        <v>0.91</v>
      </c>
      <c r="Y80" s="4">
        <f t="array" ref="Y80">IFS(X80&gt;45, 1, X80&lt;23, 2, TRUE, 0)</f>
        <v>2</v>
      </c>
      <c r="Z80" s="4">
        <v>0.82</v>
      </c>
      <c r="AA80" s="4">
        <f t="array" ref="AA80">IFS(Z80&gt;10, 1, Z80&lt;2, 2, TRUE, 0)</f>
        <v>2</v>
      </c>
      <c r="AB80" s="4">
        <v>0.22</v>
      </c>
      <c r="AC80" s="4">
        <f t="array" ref="AC80">IFS(AB80&gt;6, 1, AB80&lt;0, 2, TRUE, 0)</f>
        <v>0</v>
      </c>
      <c r="AD80" s="4">
        <v>0.06</v>
      </c>
      <c r="AE80" s="4">
        <f t="array" ref="AE80">IFS(AD80&gt;2, 1, AD80&lt;0, 2, TRUE, 0)</f>
        <v>0</v>
      </c>
      <c r="AF80" s="4">
        <v>159.0</v>
      </c>
      <c r="AG80" s="4">
        <f t="array" ref="AG80">IFS(AF80&gt;100, 1, AF80&lt;70, 2, TRUE, 0)</f>
        <v>1</v>
      </c>
      <c r="AH80" s="4">
        <v>11.0</v>
      </c>
      <c r="AI80" s="4">
        <f t="array" ref="AI80">IFS(AH80&gt;20, 1, AH80&lt;8, 2, TRUE, 0)</f>
        <v>0</v>
      </c>
      <c r="AJ80" s="4">
        <v>1.09</v>
      </c>
      <c r="AK80" s="4">
        <f t="array" ref="AK80">IFS(AJ80&gt;1.3, 1, AJ80&lt;0.7, 2, TRUE, 0)</f>
        <v>0</v>
      </c>
      <c r="AL80" s="4">
        <v>25.0</v>
      </c>
      <c r="AM80" s="4">
        <f t="array" ref="AM80">IFS(AL80&gt;39, 1, AL80&lt;13, 2, TRUE, 0)</f>
        <v>0</v>
      </c>
      <c r="AN80" s="4">
        <v>2.6</v>
      </c>
      <c r="AO80" s="4">
        <f t="array" ref="AO80">IFS(AN80&gt;52, 1, AN80&lt;7, 2, TRUE, 0)</f>
        <v>2</v>
      </c>
      <c r="AP80" s="4">
        <v>4.1</v>
      </c>
      <c r="AQ80" s="4">
        <f t="array" ref="AQ80">IFS(AP80&gt;7.6, 1, AP80&lt;4.4, 2, TRUE, 0)</f>
        <v>2</v>
      </c>
      <c r="AR80" s="4">
        <v>123.0</v>
      </c>
      <c r="AS80" s="4">
        <f t="array" ref="AS80">IFS(AR80&gt;200, 1, AR80&lt;0, 2, TRUE, 0)</f>
        <v>0</v>
      </c>
      <c r="AT80" s="4">
        <v>69.0</v>
      </c>
      <c r="AU80" s="4">
        <f t="array" ref="AU80">IFS(AT80&gt;150, 1, AT80&lt;0, 2, TRUE, 0)</f>
        <v>0</v>
      </c>
      <c r="AV80" s="4">
        <v>8.2</v>
      </c>
      <c r="AW80" s="4">
        <f t="array" ref="AW80">IFS(AV80&gt;10.2, 1, AV80&lt;8.8, 2, TRUE, 0)</f>
        <v>2</v>
      </c>
      <c r="AX80" s="4">
        <v>2.5</v>
      </c>
      <c r="AY80" s="4">
        <f t="array" ref="AY80">IFS(AX80&gt;5.1, 1, AX80&lt;2.4, 2, TRUE, 0)</f>
        <v>0</v>
      </c>
      <c r="AZ80" s="4">
        <v>144.0</v>
      </c>
      <c r="BA80" s="4">
        <f t="array" ref="BA80">IFS(AZ80&gt;146, 1, AZ80&lt;136, 2, TRUE, 0)</f>
        <v>0</v>
      </c>
      <c r="BB80" s="4">
        <v>3.23</v>
      </c>
      <c r="BC80" s="4">
        <f t="array" ref="BC80">IFS(BB80&gt;5.1, 1, BB80&lt;3.5, 2, TRUE, 0)</f>
        <v>2</v>
      </c>
      <c r="BD80" s="4">
        <v>6.08</v>
      </c>
      <c r="BE80" s="4">
        <f t="array" ref="BE80">IFS(BD80&gt;8.7, 1, BD80&lt;6.6, 2, TRUE, 0)</f>
        <v>2</v>
      </c>
      <c r="BF80" s="4">
        <v>2.6</v>
      </c>
      <c r="BG80" s="4">
        <f t="array" ref="BG80">IFS(BF80&gt;5.2, 1, BF80&lt;3.5, 2, TRUE, 0)</f>
        <v>2</v>
      </c>
      <c r="BL80" s="4">
        <v>16.0</v>
      </c>
      <c r="BM80" s="4">
        <f t="array" ref="BM80">IFS(BL80&gt;158, 1, BL80&lt;37, 2, TRUE, 0)</f>
        <v>2</v>
      </c>
      <c r="BR80" s="4">
        <v>43.25</v>
      </c>
      <c r="BS80" s="4">
        <f t="array" ref="BS80">IFS(BR80&gt;400, 1, BR80&lt;30, 2, TRUE, 0)</f>
        <v>0</v>
      </c>
      <c r="BT80" s="4">
        <v>2.14</v>
      </c>
      <c r="BU80" s="4">
        <f t="array" ref="BU80">IFS(BT80&gt;1.2, 1, BT80&lt;0.2, 2, TRUE, 0)</f>
        <v>1</v>
      </c>
      <c r="BV80" s="6" t="s">
        <v>176</v>
      </c>
      <c r="BW80" s="4">
        <f>COUNTIF(U:U,"2")</f>
        <v>0</v>
      </c>
    </row>
    <row r="81" ht="15.75" customHeight="1">
      <c r="A81" s="4" t="s">
        <v>177</v>
      </c>
      <c r="B81" s="1" t="s">
        <v>11</v>
      </c>
      <c r="C81" s="4">
        <v>32.0</v>
      </c>
      <c r="D81" s="4">
        <v>7.01</v>
      </c>
      <c r="E81" s="4">
        <f t="array" ref="E81">IFS(D81&gt;10, 1, D81&lt;4, 2, TRUE, 0)</f>
        <v>0</v>
      </c>
      <c r="F81" s="4">
        <v>6.42</v>
      </c>
      <c r="G81" s="4">
        <f t="array" ref="G81">IFS(F81&gt;6.2, 1, F81&lt;3.7, 2, TRUE, 0)</f>
        <v>1</v>
      </c>
      <c r="H81" s="4">
        <v>12.0</v>
      </c>
      <c r="I81" s="4">
        <f t="array" ref="I81">IFS(H81&gt;18, 1, H81&lt;13, 2, TRUE, 0)</f>
        <v>2</v>
      </c>
      <c r="J81" s="4">
        <v>39.3</v>
      </c>
      <c r="K81" s="4">
        <f t="array" ref="K81">IFS(J81&gt;55, 1, J81&lt;34, 2, TRUE, 0)</f>
        <v>0</v>
      </c>
      <c r="L81" s="4">
        <v>61.3</v>
      </c>
      <c r="M81" s="4">
        <f t="array" ref="M81">IFS(L81&gt;100, 1, L81&lt;80, 2, TRUE, 0)</f>
        <v>2</v>
      </c>
      <c r="N81" s="4">
        <v>18.7</v>
      </c>
      <c r="O81" s="4">
        <f t="array" ref="O81">IFS(N81&gt;32, 1, N81&lt;26, 2, TRUE, 0)</f>
        <v>2</v>
      </c>
      <c r="P81" s="4">
        <v>30.5</v>
      </c>
      <c r="Q81" s="4">
        <f t="array" ref="Q81">IFS(P81&gt;37, 1, P81&lt;31, 2, TRUE, 0)</f>
        <v>2</v>
      </c>
      <c r="R81" s="4">
        <v>179.0</v>
      </c>
      <c r="S81" s="4">
        <f t="array" ref="S81">IFS(R81&gt;400, 1, R81&lt;138, 2, TRUE, 0)</f>
        <v>0</v>
      </c>
      <c r="T81" s="4">
        <v>17.1</v>
      </c>
      <c r="U81" s="4">
        <f t="array" ref="U81">IFS(T81&gt;15, 1, T81&lt;11, 2, TRUE, 0)</f>
        <v>1</v>
      </c>
      <c r="V81" s="4">
        <v>4.91</v>
      </c>
      <c r="W81" s="4">
        <f t="array" ref="W81">IFS(V81&gt;78, 1, V81&lt;45, 2, TRUE, 0)</f>
        <v>2</v>
      </c>
      <c r="X81" s="4">
        <v>0.39</v>
      </c>
      <c r="Y81" s="4">
        <f t="array" ref="Y81">IFS(X81&gt;45, 1, X81&lt;23, 2, TRUE, 0)</f>
        <v>2</v>
      </c>
      <c r="Z81" s="4">
        <v>1.5</v>
      </c>
      <c r="AA81" s="4">
        <f t="array" ref="AA81">IFS(Z81&gt;10, 1, Z81&lt;2, 2, TRUE, 0)</f>
        <v>2</v>
      </c>
      <c r="AB81" s="4">
        <v>0.19</v>
      </c>
      <c r="AC81" s="4">
        <f t="array" ref="AC81">IFS(AB81&gt;6, 1, AB81&lt;0, 2, TRUE, 0)</f>
        <v>0</v>
      </c>
      <c r="AD81" s="4">
        <v>0.02</v>
      </c>
      <c r="AE81" s="4">
        <f t="array" ref="AE81">IFS(AD81&gt;2, 1, AD81&lt;0, 2, TRUE, 0)</f>
        <v>0</v>
      </c>
      <c r="AF81" s="4">
        <v>92.0</v>
      </c>
      <c r="AG81" s="4">
        <f t="array" ref="AG81">IFS(AF81&gt;100, 1, AF81&lt;70, 2, TRUE, 0)</f>
        <v>0</v>
      </c>
      <c r="AH81" s="4">
        <v>14.0</v>
      </c>
      <c r="AI81" s="4">
        <f t="array" ref="AI81">IFS(AH81&gt;20, 1, AH81&lt;8, 2, TRUE, 0)</f>
        <v>0</v>
      </c>
      <c r="AJ81" s="4">
        <v>0.9</v>
      </c>
      <c r="AK81" s="4">
        <f t="array" ref="AK81">IFS(AJ81&gt;1.3, 1, AJ81&lt;0.7, 2, TRUE, 0)</f>
        <v>0</v>
      </c>
      <c r="AL81" s="4">
        <v>11.2</v>
      </c>
      <c r="AM81" s="4">
        <f t="array" ref="AM81">IFS(AL81&gt;39, 1, AL81&lt;13, 2, TRUE, 0)</f>
        <v>2</v>
      </c>
      <c r="AN81" s="4">
        <v>10.0</v>
      </c>
      <c r="AO81" s="4">
        <f t="array" ref="AO81">IFS(AN81&gt;52, 1, AN81&lt;7, 2, TRUE, 0)</f>
        <v>0</v>
      </c>
      <c r="AP81" s="4">
        <v>4.7</v>
      </c>
      <c r="AQ81" s="4">
        <f t="array" ref="AQ81">IFS(AP81&gt;7.6, 1, AP81&lt;4.4, 2, TRUE, 0)</f>
        <v>0</v>
      </c>
      <c r="AR81" s="4">
        <v>148.0</v>
      </c>
      <c r="AS81" s="4">
        <f t="array" ref="AS81">IFS(AR81&gt;200, 1, AR81&lt;0, 2, TRUE, 0)</f>
        <v>0</v>
      </c>
      <c r="AT81" s="4">
        <v>79.0</v>
      </c>
      <c r="AU81" s="4">
        <f t="array" ref="AU81">IFS(AT81&gt;150, 1, AT81&lt;0, 2, TRUE, 0)</f>
        <v>0</v>
      </c>
      <c r="AV81" s="4">
        <v>9.1</v>
      </c>
      <c r="AW81" s="4">
        <f t="array" ref="AW81">IFS(AV81&gt;10.2, 1, AV81&lt;8.8, 2, TRUE, 0)</f>
        <v>0</v>
      </c>
      <c r="AX81" s="4">
        <v>3.8</v>
      </c>
      <c r="AY81" s="4">
        <f t="array" ref="AY81">IFS(AX81&gt;5.1, 1, AX81&lt;2.4, 2, TRUE, 0)</f>
        <v>0</v>
      </c>
      <c r="AZ81" s="4">
        <v>139.0</v>
      </c>
      <c r="BA81" s="4">
        <f t="array" ref="BA81">IFS(AZ81&gt;146, 1, AZ81&lt;136, 2, TRUE, 0)</f>
        <v>0</v>
      </c>
      <c r="BB81" s="4">
        <v>4.0</v>
      </c>
      <c r="BC81" s="4">
        <f t="array" ref="BC81">IFS(BB81&gt;5.1, 1, BB81&lt;3.5, 2, TRUE, 0)</f>
        <v>0</v>
      </c>
      <c r="BD81" s="4">
        <v>7.41</v>
      </c>
      <c r="BE81" s="4">
        <f t="array" ref="BE81">IFS(BD81&gt;8.7, 1, BD81&lt;6.6, 2, TRUE, 0)</f>
        <v>0</v>
      </c>
      <c r="BF81" s="4">
        <v>4.8</v>
      </c>
      <c r="BG81" s="4">
        <f t="array" ref="BG81">IFS(BF81&gt;5.2, 1, BF81&lt;3.5, 2, TRUE, 0)</f>
        <v>0</v>
      </c>
      <c r="BL81" s="4">
        <v>69.0</v>
      </c>
      <c r="BM81" s="4">
        <f t="array" ref="BM81">IFS(BL81&gt;158, 1, BL81&lt;37, 2, TRUE, 0)</f>
        <v>0</v>
      </c>
      <c r="BR81" s="4">
        <v>494.66</v>
      </c>
      <c r="BS81" s="4">
        <f t="array" ref="BS81">IFS(BR81&gt;400, 1, BR81&lt;30, 2, TRUE, 0)</f>
        <v>1</v>
      </c>
      <c r="BT81" s="4">
        <v>1.99</v>
      </c>
      <c r="BU81" s="4">
        <f t="array" ref="BU81">IFS(BT81&gt;1.2, 1, BT81&lt;0.2, 2, TRUE, 0)</f>
        <v>1</v>
      </c>
    </row>
    <row r="82" ht="15.75" customHeight="1">
      <c r="A82" s="4" t="s">
        <v>178</v>
      </c>
      <c r="B82" s="1" t="s">
        <v>21</v>
      </c>
      <c r="C82" s="4">
        <v>60.0</v>
      </c>
      <c r="D82" s="4">
        <v>4.46</v>
      </c>
      <c r="E82" s="4">
        <f t="array" ref="E82">IFS(D82&gt;10, 1, D82&lt;4, 2, TRUE, 0)</f>
        <v>0</v>
      </c>
      <c r="F82" s="4">
        <v>4.71</v>
      </c>
      <c r="G82" s="4">
        <f t="array" ref="G82">IFS(F82&gt;6.2, 1, F82&lt;3.7, 2, TRUE, 0)</f>
        <v>0</v>
      </c>
      <c r="H82" s="4">
        <v>14.4</v>
      </c>
      <c r="I82" s="4">
        <f t="array" ref="I82">IFS(H82&gt;18, 1, H82&lt;13, 2, TRUE, 0)</f>
        <v>0</v>
      </c>
      <c r="J82" s="4">
        <v>42.6</v>
      </c>
      <c r="K82" s="4">
        <f t="array" ref="K82">IFS(J82&gt;55, 1, J82&lt;34, 2, TRUE, 0)</f>
        <v>0</v>
      </c>
      <c r="L82" s="4">
        <v>90.4</v>
      </c>
      <c r="M82" s="4">
        <f t="array" ref="M82">IFS(L82&gt;100, 1, L82&lt;80, 2, TRUE, 0)</f>
        <v>0</v>
      </c>
      <c r="N82" s="4">
        <v>30.6</v>
      </c>
      <c r="O82" s="4">
        <f t="array" ref="O82">IFS(N82&gt;32, 1, N82&lt;26, 2, TRUE, 0)</f>
        <v>0</v>
      </c>
      <c r="P82" s="4">
        <v>33.8</v>
      </c>
      <c r="Q82" s="4">
        <f t="array" ref="Q82">IFS(P82&gt;37, 1, P82&lt;31, 2, TRUE, 0)</f>
        <v>0</v>
      </c>
      <c r="R82" s="4">
        <v>190.0</v>
      </c>
      <c r="S82" s="4">
        <f t="array" ref="S82">IFS(R82&gt;400, 1, R82&lt;138, 2, TRUE, 0)</f>
        <v>0</v>
      </c>
      <c r="T82" s="4">
        <v>13.0</v>
      </c>
      <c r="U82" s="4">
        <f t="array" ref="U82">IFS(T82&gt;15, 1, T82&lt;11, 2, TRUE, 0)</f>
        <v>0</v>
      </c>
      <c r="V82" s="4">
        <v>2.62</v>
      </c>
      <c r="W82" s="4">
        <f t="array" ref="W82">IFS(V82&gt;78, 1, V82&lt;45, 2, TRUE, 0)</f>
        <v>2</v>
      </c>
      <c r="X82" s="4">
        <v>0.26</v>
      </c>
      <c r="Y82" s="4">
        <f t="array" ref="Y82">IFS(X82&gt;45, 1, X82&lt;23, 2, TRUE, 0)</f>
        <v>2</v>
      </c>
      <c r="Z82" s="4">
        <v>1.49</v>
      </c>
      <c r="AA82" s="4">
        <f t="array" ref="AA82">IFS(Z82&gt;10, 1, Z82&lt;2, 2, TRUE, 0)</f>
        <v>2</v>
      </c>
      <c r="AB82" s="4">
        <v>0.07</v>
      </c>
      <c r="AC82" s="4">
        <f t="array" ref="AC82">IFS(AB82&gt;6, 1, AB82&lt;0, 2, TRUE, 0)</f>
        <v>0</v>
      </c>
      <c r="AD82" s="4">
        <v>0.02</v>
      </c>
      <c r="AE82" s="4">
        <f t="array" ref="AE82">IFS(AD82&gt;2, 1, AD82&lt;0, 2, TRUE, 0)</f>
        <v>0</v>
      </c>
      <c r="AF82" s="4">
        <v>146.0</v>
      </c>
      <c r="AG82" s="4">
        <f t="array" ref="AG82">IFS(AF82&gt;100, 1, AF82&lt;70, 2, TRUE, 0)</f>
        <v>1</v>
      </c>
      <c r="AH82" s="4">
        <v>12.0</v>
      </c>
      <c r="AI82" s="4">
        <f t="array" ref="AI82">IFS(AH82&gt;20, 1, AH82&lt;8, 2, TRUE, 0)</f>
        <v>0</v>
      </c>
      <c r="AJ82" s="4">
        <v>0.68</v>
      </c>
      <c r="AK82" s="4">
        <f t="array" ref="AK82">IFS(AJ82&gt;1.3, 1, AJ82&lt;0.7, 2, TRUE, 0)</f>
        <v>2</v>
      </c>
      <c r="AL82" s="4">
        <v>27.7</v>
      </c>
      <c r="AM82" s="4">
        <f t="array" ref="AM82">IFS(AL82&gt;39, 1, AL82&lt;13, 2, TRUE, 0)</f>
        <v>0</v>
      </c>
      <c r="AN82" s="4">
        <v>72.0</v>
      </c>
      <c r="AO82" s="4">
        <f t="array" ref="AO82">IFS(AN82&gt;52, 1, AN82&lt;7, 2, TRUE, 0)</f>
        <v>1</v>
      </c>
      <c r="AP82" s="4">
        <v>5.1</v>
      </c>
      <c r="AQ82" s="4">
        <f t="array" ref="AQ82">IFS(AP82&gt;7.6, 1, AP82&lt;4.4, 2, TRUE, 0)</f>
        <v>0</v>
      </c>
      <c r="AR82" s="4">
        <v>210.0</v>
      </c>
      <c r="AS82" s="4">
        <f t="array" ref="AS82">IFS(AR82&gt;200, 1, AR82&lt;0, 2, TRUE, 0)</f>
        <v>1</v>
      </c>
      <c r="AT82" s="4">
        <v>119.0</v>
      </c>
      <c r="AU82" s="4">
        <f t="array" ref="AU82">IFS(AT82&gt;150, 1, AT82&lt;0, 2, TRUE, 0)</f>
        <v>0</v>
      </c>
      <c r="AV82" s="4">
        <v>9.2</v>
      </c>
      <c r="AW82" s="4">
        <f t="array" ref="AW82">IFS(AV82&gt;10.2, 1, AV82&lt;8.8, 2, TRUE, 0)</f>
        <v>0</v>
      </c>
      <c r="AX82" s="4">
        <v>4.0</v>
      </c>
      <c r="AY82" s="4">
        <f t="array" ref="AY82">IFS(AX82&gt;5.1, 1, AX82&lt;2.4, 2, TRUE, 0)</f>
        <v>0</v>
      </c>
      <c r="AZ82" s="4">
        <v>151.0</v>
      </c>
      <c r="BA82" s="4">
        <f t="array" ref="BA82">IFS(AZ82&gt;146, 1, AZ82&lt;136, 2, TRUE, 0)</f>
        <v>1</v>
      </c>
      <c r="BB82" s="4">
        <v>3.68</v>
      </c>
      <c r="BC82" s="4">
        <f t="array" ref="BC82">IFS(BB82&gt;5.1, 1, BB82&lt;3.5, 2, TRUE, 0)</f>
        <v>0</v>
      </c>
      <c r="BD82" s="4">
        <v>7.1</v>
      </c>
      <c r="BE82" s="4">
        <f t="array" ref="BE82">IFS(BD82&gt;8.7, 1, BD82&lt;6.6, 2, TRUE, 0)</f>
        <v>0</v>
      </c>
      <c r="BF82" s="4">
        <v>4.5</v>
      </c>
      <c r="BG82" s="4">
        <f t="array" ref="BG82">IFS(BF82&gt;5.2, 1, BF82&lt;3.5, 2, TRUE, 0)</f>
        <v>0</v>
      </c>
      <c r="BL82" s="4">
        <v>56.0</v>
      </c>
      <c r="BM82" s="4">
        <f t="array" ref="BM82">IFS(BL82&gt;158, 1, BL82&lt;37, 2, TRUE, 0)</f>
        <v>0</v>
      </c>
      <c r="BR82" s="4">
        <v>134.49</v>
      </c>
      <c r="BS82" s="4">
        <f t="array" ref="BS82">IFS(BR82&gt;400, 1, BR82&lt;30, 2, TRUE, 0)</f>
        <v>0</v>
      </c>
      <c r="BT82" s="4">
        <v>0.44</v>
      </c>
      <c r="BU82" s="4">
        <f t="array" ref="BU82">IFS(BT82&gt;1.2, 1, BT82&lt;0.2, 2, TRUE, 0)</f>
        <v>0</v>
      </c>
      <c r="BV82" s="1" t="s">
        <v>179</v>
      </c>
      <c r="BW82" s="4">
        <f>COUNTIF(W:W,"1")</f>
        <v>3</v>
      </c>
    </row>
    <row r="83" ht="15.75" customHeight="1">
      <c r="A83" s="4" t="s">
        <v>180</v>
      </c>
      <c r="B83" s="1" t="s">
        <v>11</v>
      </c>
      <c r="C83" s="4">
        <v>22.0</v>
      </c>
      <c r="D83" s="4">
        <v>5.95</v>
      </c>
      <c r="E83" s="4">
        <f t="array" ref="E83">IFS(D83&gt;10, 1, D83&lt;4, 2, TRUE, 0)</f>
        <v>0</v>
      </c>
      <c r="F83" s="4">
        <v>4.62</v>
      </c>
      <c r="G83" s="4">
        <f t="array" ref="G83">IFS(F83&gt;6.2, 1, F83&lt;3.7, 2, TRUE, 0)</f>
        <v>0</v>
      </c>
      <c r="H83" s="4">
        <v>14.6</v>
      </c>
      <c r="I83" s="4">
        <f t="array" ref="I83">IFS(H83&gt;18, 1, H83&lt;13, 2, TRUE, 0)</f>
        <v>0</v>
      </c>
      <c r="J83" s="4">
        <v>42.1</v>
      </c>
      <c r="K83" s="4">
        <f t="array" ref="K83">IFS(J83&gt;55, 1, J83&lt;34, 2, TRUE, 0)</f>
        <v>0</v>
      </c>
      <c r="L83" s="4">
        <v>91.1</v>
      </c>
      <c r="M83" s="4">
        <f t="array" ref="M83">IFS(L83&gt;100, 1, L83&lt;80, 2, TRUE, 0)</f>
        <v>0</v>
      </c>
      <c r="N83" s="4">
        <v>31.6</v>
      </c>
      <c r="O83" s="4">
        <f t="array" ref="O83">IFS(N83&gt;32, 1, N83&lt;26, 2, TRUE, 0)</f>
        <v>0</v>
      </c>
      <c r="P83" s="4">
        <v>34.7</v>
      </c>
      <c r="Q83" s="4">
        <f t="array" ref="Q83">IFS(P83&gt;37, 1, P83&lt;31, 2, TRUE, 0)</f>
        <v>0</v>
      </c>
      <c r="R83" s="4">
        <v>206.0</v>
      </c>
      <c r="S83" s="4">
        <f t="array" ref="S83">IFS(R83&gt;400, 1, R83&lt;138, 2, TRUE, 0)</f>
        <v>0</v>
      </c>
      <c r="T83" s="4">
        <v>12.1</v>
      </c>
      <c r="U83" s="4">
        <f t="array" ref="U83">IFS(T83&gt;15, 1, T83&lt;11, 2, TRUE, 0)</f>
        <v>0</v>
      </c>
      <c r="V83" s="4">
        <v>2.72</v>
      </c>
      <c r="W83" s="4">
        <f t="array" ref="W83">IFS(V83&gt;78, 1, V83&lt;45, 2, TRUE, 0)</f>
        <v>2</v>
      </c>
      <c r="X83" s="4">
        <v>0.29</v>
      </c>
      <c r="Y83" s="4">
        <f t="array" ref="Y83">IFS(X83&gt;45, 1, X83&lt;23, 2, TRUE, 0)</f>
        <v>2</v>
      </c>
      <c r="Z83" s="4">
        <v>2.83</v>
      </c>
      <c r="AA83" s="4">
        <f t="array" ref="AA83">IFS(Z83&gt;10, 1, Z83&lt;2, 2, TRUE, 0)</f>
        <v>0</v>
      </c>
      <c r="AB83" s="4">
        <v>0.1</v>
      </c>
      <c r="AC83" s="4">
        <f t="array" ref="AC83">IFS(AB83&gt;6, 1, AB83&lt;0, 2, TRUE, 0)</f>
        <v>0</v>
      </c>
      <c r="AD83" s="4">
        <v>0.01</v>
      </c>
      <c r="AE83" s="4">
        <f t="array" ref="AE83">IFS(AD83&gt;2, 1, AD83&lt;0, 2, TRUE, 0)</f>
        <v>0</v>
      </c>
      <c r="AF83" s="4">
        <v>91.0</v>
      </c>
      <c r="AG83" s="4">
        <f t="array" ref="AG83">IFS(AF83&gt;100, 1, AF83&lt;70, 2, TRUE, 0)</f>
        <v>0</v>
      </c>
      <c r="AH83" s="4">
        <v>12.0</v>
      </c>
      <c r="AI83" s="4">
        <f t="array" ref="AI83">IFS(AH83&gt;20, 1, AH83&lt;8, 2, TRUE, 0)</f>
        <v>0</v>
      </c>
      <c r="AJ83" s="4">
        <v>0.83</v>
      </c>
      <c r="AK83" s="4">
        <f t="array" ref="AK83">IFS(AJ83&gt;1.3, 1, AJ83&lt;0.7, 2, TRUE, 0)</f>
        <v>0</v>
      </c>
      <c r="AL83" s="4">
        <v>26.8</v>
      </c>
      <c r="AM83" s="4">
        <f t="array" ref="AM83">IFS(AL83&gt;39, 1, AL83&lt;13, 2, TRUE, 0)</f>
        <v>0</v>
      </c>
      <c r="AN83" s="4">
        <v>62.0</v>
      </c>
      <c r="AO83" s="4">
        <f t="array" ref="AO83">IFS(AN83&gt;52, 1, AN83&lt;7, 2, TRUE, 0)</f>
        <v>1</v>
      </c>
      <c r="AP83" s="4">
        <v>6.4</v>
      </c>
      <c r="AQ83" s="4">
        <f t="array" ref="AQ83">IFS(AP83&gt;7.6, 1, AP83&lt;4.4, 2, TRUE, 0)</f>
        <v>0</v>
      </c>
      <c r="AR83" s="4">
        <v>164.0</v>
      </c>
      <c r="AS83" s="4">
        <f t="array" ref="AS83">IFS(AR83&gt;200, 1, AR83&lt;0, 2, TRUE, 0)</f>
        <v>0</v>
      </c>
      <c r="AT83" s="4">
        <v>112.0</v>
      </c>
      <c r="AU83" s="4">
        <f t="array" ref="AU83">IFS(AT83&gt;150, 1, AT83&lt;0, 2, TRUE, 0)</f>
        <v>0</v>
      </c>
      <c r="AV83" s="4">
        <v>9.6</v>
      </c>
      <c r="AW83" s="4">
        <f t="array" ref="AW83">IFS(AV83&gt;10.2, 1, AV83&lt;8.8, 2, TRUE, 0)</f>
        <v>0</v>
      </c>
      <c r="AX83" s="4">
        <v>4.4</v>
      </c>
      <c r="AY83" s="4">
        <f t="array" ref="AY83">IFS(AX83&gt;5.1, 1, AX83&lt;2.4, 2, TRUE, 0)</f>
        <v>0</v>
      </c>
      <c r="AZ83" s="4">
        <v>139.0</v>
      </c>
      <c r="BA83" s="4">
        <f t="array" ref="BA83">IFS(AZ83&gt;146, 1, AZ83&lt;136, 2, TRUE, 0)</f>
        <v>0</v>
      </c>
      <c r="BB83" s="4">
        <v>4.19</v>
      </c>
      <c r="BC83" s="4">
        <f t="array" ref="BC83">IFS(BB83&gt;5.1, 1, BB83&lt;3.5, 2, TRUE, 0)</f>
        <v>0</v>
      </c>
      <c r="BD83" s="4">
        <v>7.44</v>
      </c>
      <c r="BE83" s="4">
        <f t="array" ref="BE83">IFS(BD83&gt;8.7, 1, BD83&lt;6.6, 2, TRUE, 0)</f>
        <v>0</v>
      </c>
      <c r="BF83" s="4">
        <v>4.9</v>
      </c>
      <c r="BG83" s="4">
        <f t="array" ref="BG83">IFS(BF83&gt;5.2, 1, BF83&lt;3.5, 2, TRUE, 0)</f>
        <v>0</v>
      </c>
      <c r="BL83" s="4">
        <v>194.0</v>
      </c>
      <c r="BM83" s="4">
        <f t="array" ref="BM83">IFS(BL83&gt;158, 1, BL83&lt;37, 2, TRUE, 0)</f>
        <v>1</v>
      </c>
      <c r="BR83" s="4">
        <v>364.11</v>
      </c>
      <c r="BS83" s="4">
        <f t="array" ref="BS83">IFS(BR83&gt;400, 1, BR83&lt;30, 2, TRUE, 0)</f>
        <v>0</v>
      </c>
      <c r="BT83" s="4">
        <v>1.02</v>
      </c>
      <c r="BU83" s="4">
        <f t="array" ref="BU83">IFS(BT83&gt;1.2, 1, BT83&lt;0.2, 2, TRUE, 0)</f>
        <v>0</v>
      </c>
      <c r="BV83" s="6" t="s">
        <v>181</v>
      </c>
      <c r="BW83" s="4">
        <f>COUNTIF(W:W,"0")</f>
        <v>68</v>
      </c>
    </row>
    <row r="84" ht="15.75" customHeight="1">
      <c r="A84" s="4" t="s">
        <v>182</v>
      </c>
      <c r="B84" s="1" t="s">
        <v>21</v>
      </c>
      <c r="C84" s="4">
        <v>57.0</v>
      </c>
      <c r="D84" s="4">
        <v>4.68</v>
      </c>
      <c r="E84" s="4">
        <f t="array" ref="E84">IFS(D84&gt;10, 1, D84&lt;4, 2, TRUE, 0)</f>
        <v>0</v>
      </c>
      <c r="F84" s="4">
        <v>4.58</v>
      </c>
      <c r="G84" s="4">
        <f t="array" ref="G84">IFS(F84&gt;6.2, 1, F84&lt;3.7, 2, TRUE, 0)</f>
        <v>0</v>
      </c>
      <c r="H84" s="4">
        <v>13.3</v>
      </c>
      <c r="I84" s="4">
        <f t="array" ref="I84">IFS(H84&gt;18, 1, H84&lt;13, 2, TRUE, 0)</f>
        <v>0</v>
      </c>
      <c r="J84" s="4">
        <v>40.7</v>
      </c>
      <c r="K84" s="4">
        <f t="array" ref="K84">IFS(J84&gt;55, 1, J84&lt;34, 2, TRUE, 0)</f>
        <v>0</v>
      </c>
      <c r="L84" s="4">
        <v>88.9</v>
      </c>
      <c r="M84" s="4">
        <f t="array" ref="M84">IFS(L84&gt;100, 1, L84&lt;80, 2, TRUE, 0)</f>
        <v>0</v>
      </c>
      <c r="N84" s="4">
        <v>29.0</v>
      </c>
      <c r="O84" s="4">
        <f t="array" ref="O84">IFS(N84&gt;32, 1, N84&lt;26, 2, TRUE, 0)</f>
        <v>0</v>
      </c>
      <c r="P84" s="4">
        <v>32.7</v>
      </c>
      <c r="Q84" s="4">
        <f t="array" ref="Q84">IFS(P84&gt;37, 1, P84&lt;31, 2, TRUE, 0)</f>
        <v>0</v>
      </c>
      <c r="R84" s="4">
        <v>211.0</v>
      </c>
      <c r="S84" s="4">
        <f t="array" ref="S84">IFS(R84&gt;400, 1, R84&lt;138, 2, TRUE, 0)</f>
        <v>0</v>
      </c>
      <c r="T84" s="4">
        <v>12.5</v>
      </c>
      <c r="U84" s="4">
        <f t="array" ref="U84">IFS(T84&gt;15, 1, T84&lt;11, 2, TRUE, 0)</f>
        <v>0</v>
      </c>
      <c r="V84" s="4">
        <v>2.88</v>
      </c>
      <c r="W84" s="4">
        <f t="array" ref="W84">IFS(V84&gt;78, 1, V84&lt;45, 2, TRUE, 0)</f>
        <v>2</v>
      </c>
      <c r="X84" s="4">
        <v>0.42</v>
      </c>
      <c r="Y84" s="4">
        <f t="array" ref="Y84">IFS(X84&gt;45, 1, X84&lt;23, 2, TRUE, 0)</f>
        <v>2</v>
      </c>
      <c r="Z84" s="4">
        <v>1.36</v>
      </c>
      <c r="AA84" s="4">
        <f t="array" ref="AA84">IFS(Z84&gt;10, 1, Z84&lt;2, 2, TRUE, 0)</f>
        <v>2</v>
      </c>
      <c r="AB84" s="4">
        <v>0.01</v>
      </c>
      <c r="AC84" s="4">
        <f t="array" ref="AC84">IFS(AB84&gt;6, 1, AB84&lt;0, 2, TRUE, 0)</f>
        <v>0</v>
      </c>
      <c r="AD84" s="4">
        <v>0.01</v>
      </c>
      <c r="AE84" s="4">
        <f t="array" ref="AE84">IFS(AD84&gt;2, 1, AD84&lt;0, 2, TRUE, 0)</f>
        <v>0</v>
      </c>
      <c r="AF84" s="4">
        <v>103.0</v>
      </c>
      <c r="AG84" s="4">
        <f t="array" ref="AG84">IFS(AF84&gt;100, 1, AF84&lt;70, 2, TRUE, 0)</f>
        <v>1</v>
      </c>
      <c r="AH84" s="4">
        <v>8.0</v>
      </c>
      <c r="AI84" s="4">
        <f t="array" ref="AI84">IFS(AH84&gt;20, 1, AH84&lt;8, 2, TRUE, 0)</f>
        <v>0</v>
      </c>
      <c r="AJ84" s="4">
        <v>0.76</v>
      </c>
      <c r="AK84" s="4">
        <f t="array" ref="AK84">IFS(AJ84&gt;1.3, 1, AJ84&lt;0.7, 2, TRUE, 0)</f>
        <v>0</v>
      </c>
      <c r="AL84" s="4">
        <v>20.0</v>
      </c>
      <c r="AM84" s="4">
        <f t="array" ref="AM84">IFS(AL84&gt;39, 1, AL84&lt;13, 2, TRUE, 0)</f>
        <v>0</v>
      </c>
      <c r="AN84" s="4">
        <v>20.0</v>
      </c>
      <c r="AO84" s="4">
        <f t="array" ref="AO84">IFS(AN84&gt;52, 1, AN84&lt;7, 2, TRUE, 0)</f>
        <v>0</v>
      </c>
      <c r="AP84" s="4">
        <v>4.3</v>
      </c>
      <c r="AQ84" s="4">
        <f t="array" ref="AQ84">IFS(AP84&gt;7.6, 1, AP84&lt;4.4, 2, TRUE, 0)</f>
        <v>2</v>
      </c>
      <c r="AR84" s="4">
        <v>181.0</v>
      </c>
      <c r="AS84" s="4">
        <f t="array" ref="AS84">IFS(AR84&gt;200, 1, AR84&lt;0, 2, TRUE, 0)</f>
        <v>0</v>
      </c>
      <c r="AT84" s="4">
        <v>69.0</v>
      </c>
      <c r="AU84" s="4">
        <f t="array" ref="AU84">IFS(AT84&gt;150, 1, AT84&lt;0, 2, TRUE, 0)</f>
        <v>0</v>
      </c>
      <c r="AV84" s="4">
        <v>9.0</v>
      </c>
      <c r="AW84" s="4">
        <f t="array" ref="AW84">IFS(AV84&gt;10.2, 1, AV84&lt;8.8, 2, TRUE, 0)</f>
        <v>0</v>
      </c>
      <c r="AX84" s="4">
        <v>3.4</v>
      </c>
      <c r="AY84" s="4">
        <f t="array" ref="AY84">IFS(AX84&gt;5.1, 1, AX84&lt;2.4, 2, TRUE, 0)</f>
        <v>0</v>
      </c>
      <c r="AZ84" s="4">
        <v>142.0</v>
      </c>
      <c r="BA84" s="4">
        <f t="array" ref="BA84">IFS(AZ84&gt;146, 1, AZ84&lt;136, 2, TRUE, 0)</f>
        <v>0</v>
      </c>
      <c r="BB84" s="4">
        <v>3.6</v>
      </c>
      <c r="BC84" s="4">
        <f t="array" ref="BC84">IFS(BB84&gt;5.1, 1, BB84&lt;3.5, 2, TRUE, 0)</f>
        <v>0</v>
      </c>
      <c r="BD84" s="4">
        <v>7.47</v>
      </c>
      <c r="BE84" s="4">
        <f t="array" ref="BE84">IFS(BD84&gt;8.7, 1, BD84&lt;6.6, 2, TRUE, 0)</f>
        <v>0</v>
      </c>
      <c r="BF84" s="4">
        <v>4.5</v>
      </c>
      <c r="BG84" s="4">
        <f t="array" ref="BG84">IFS(BF84&gt;5.2, 1, BF84&lt;3.5, 2, TRUE, 0)</f>
        <v>0</v>
      </c>
      <c r="BL84" s="4">
        <v>20.0</v>
      </c>
      <c r="BM84" s="4">
        <f t="array" ref="BM84">IFS(BL84&gt;158, 1, BL84&lt;37, 2, TRUE, 0)</f>
        <v>2</v>
      </c>
      <c r="BR84" s="4">
        <v>62.45</v>
      </c>
      <c r="BS84" s="4">
        <f t="array" ref="BS84">IFS(BR84&gt;400, 1, BR84&lt;30, 2, TRUE, 0)</f>
        <v>0</v>
      </c>
      <c r="BT84" s="4">
        <v>0.36</v>
      </c>
      <c r="BU84" s="4">
        <f t="array" ref="BU84">IFS(BT84&gt;1.2, 1, BT84&lt;0.2, 2, TRUE, 0)</f>
        <v>0</v>
      </c>
      <c r="BV84" s="6" t="s">
        <v>183</v>
      </c>
      <c r="BW84" s="4">
        <f>COUNTIF(W:W,"2")</f>
        <v>23</v>
      </c>
    </row>
    <row r="85" ht="15.75" customHeight="1">
      <c r="A85" s="4" t="s">
        <v>184</v>
      </c>
      <c r="B85" s="1" t="s">
        <v>11</v>
      </c>
      <c r="C85" s="4">
        <v>57.0</v>
      </c>
      <c r="D85" s="4">
        <v>4.91</v>
      </c>
      <c r="E85" s="4">
        <f t="array" ref="E85">IFS(D85&gt;10, 1, D85&lt;4, 2, TRUE, 0)</f>
        <v>0</v>
      </c>
      <c r="F85" s="4">
        <v>4.71</v>
      </c>
      <c r="G85" s="4">
        <f t="array" ref="G85">IFS(F85&gt;6.2, 1, F85&lt;3.7, 2, TRUE, 0)</f>
        <v>0</v>
      </c>
      <c r="H85" s="4">
        <v>14.9</v>
      </c>
      <c r="I85" s="4">
        <f t="array" ref="I85">IFS(H85&gt;18, 1, H85&lt;13, 2, TRUE, 0)</f>
        <v>0</v>
      </c>
      <c r="J85" s="4">
        <v>42.1</v>
      </c>
      <c r="K85" s="4">
        <f t="array" ref="K85">IFS(J85&gt;55, 1, J85&lt;34, 2, TRUE, 0)</f>
        <v>0</v>
      </c>
      <c r="L85" s="4">
        <v>89.4</v>
      </c>
      <c r="M85" s="4">
        <f t="array" ref="M85">IFS(L85&gt;100, 1, L85&lt;80, 2, TRUE, 0)</f>
        <v>0</v>
      </c>
      <c r="N85" s="4">
        <v>31.6</v>
      </c>
      <c r="O85" s="4">
        <f t="array" ref="O85">IFS(N85&gt;32, 1, N85&lt;26, 2, TRUE, 0)</f>
        <v>0</v>
      </c>
      <c r="P85" s="4">
        <v>35.4</v>
      </c>
      <c r="Q85" s="4">
        <f t="array" ref="Q85">IFS(P85&gt;37, 1, P85&lt;31, 2, TRUE, 0)</f>
        <v>0</v>
      </c>
      <c r="R85" s="4">
        <v>194.0</v>
      </c>
      <c r="S85" s="4">
        <f t="array" ref="S85">IFS(R85&gt;400, 1, R85&lt;138, 2, TRUE, 0)</f>
        <v>0</v>
      </c>
      <c r="T85" s="4">
        <v>12.5</v>
      </c>
      <c r="U85" s="4">
        <f t="array" ref="U85">IFS(T85&gt;15, 1, T85&lt;11, 2, TRUE, 0)</f>
        <v>0</v>
      </c>
      <c r="V85" s="4">
        <v>2.87</v>
      </c>
      <c r="W85" s="4">
        <f t="array" ref="W85">IFS(V85&gt;78, 1, V85&lt;45, 2, TRUE, 0)</f>
        <v>2</v>
      </c>
      <c r="X85" s="4">
        <v>0.33</v>
      </c>
      <c r="Y85" s="4">
        <f t="array" ref="Y85">IFS(X85&gt;45, 1, X85&lt;23, 2, TRUE, 0)</f>
        <v>2</v>
      </c>
      <c r="Z85" s="4">
        <v>1.44</v>
      </c>
      <c r="AA85" s="4">
        <f t="array" ref="AA85">IFS(Z85&gt;10, 1, Z85&lt;2, 2, TRUE, 0)</f>
        <v>2</v>
      </c>
      <c r="AB85" s="4">
        <v>0.26</v>
      </c>
      <c r="AC85" s="4">
        <f t="array" ref="AC85">IFS(AB85&gt;6, 1, AB85&lt;0, 2, TRUE, 0)</f>
        <v>0</v>
      </c>
      <c r="AD85" s="4">
        <v>0.01</v>
      </c>
      <c r="AE85" s="4">
        <f t="array" ref="AE85">IFS(AD85&gt;2, 1, AD85&lt;0, 2, TRUE, 0)</f>
        <v>0</v>
      </c>
      <c r="AF85" s="4">
        <v>116.0</v>
      </c>
      <c r="AG85" s="4">
        <f t="array" ref="AG85">IFS(AF85&gt;100, 1, AF85&lt;70, 2, TRUE, 0)</f>
        <v>1</v>
      </c>
      <c r="AH85" s="4">
        <v>17.0</v>
      </c>
      <c r="AI85" s="4">
        <f t="array" ref="AI85">IFS(AH85&gt;20, 1, AH85&lt;8, 2, TRUE, 0)</f>
        <v>0</v>
      </c>
      <c r="AJ85" s="4">
        <v>1.19</v>
      </c>
      <c r="AK85" s="4">
        <f t="array" ref="AK85">IFS(AJ85&gt;1.3, 1, AJ85&lt;0.7, 2, TRUE, 0)</f>
        <v>0</v>
      </c>
      <c r="AL85" s="4">
        <v>19.5</v>
      </c>
      <c r="AM85" s="4">
        <f t="array" ref="AM85">IFS(AL85&gt;39, 1, AL85&lt;13, 2, TRUE, 0)</f>
        <v>0</v>
      </c>
      <c r="AN85" s="4">
        <v>23.0</v>
      </c>
      <c r="AO85" s="4">
        <f t="array" ref="AO85">IFS(AN85&gt;52, 1, AN85&lt;7, 2, TRUE, 0)</f>
        <v>0</v>
      </c>
      <c r="AP85" s="4">
        <v>6.4</v>
      </c>
      <c r="AQ85" s="4">
        <f t="array" ref="AQ85">IFS(AP85&gt;7.6, 1, AP85&lt;4.4, 2, TRUE, 0)</f>
        <v>0</v>
      </c>
      <c r="AR85" s="4">
        <v>170.0</v>
      </c>
      <c r="AS85" s="4">
        <f t="array" ref="AS85">IFS(AR85&gt;200, 1, AR85&lt;0, 2, TRUE, 0)</f>
        <v>0</v>
      </c>
      <c r="AT85" s="4">
        <v>134.0</v>
      </c>
      <c r="AU85" s="4">
        <f t="array" ref="AU85">IFS(AT85&gt;150, 1, AT85&lt;0, 2, TRUE, 0)</f>
        <v>0</v>
      </c>
      <c r="AV85" s="4">
        <v>9.7</v>
      </c>
      <c r="AW85" s="4">
        <f t="array" ref="AW85">IFS(AV85&gt;10.2, 1, AV85&lt;8.8, 2, TRUE, 0)</f>
        <v>0</v>
      </c>
      <c r="AX85" s="4">
        <v>3.7</v>
      </c>
      <c r="AY85" s="4">
        <f t="array" ref="AY85">IFS(AX85&gt;5.1, 1, AX85&lt;2.4, 2, TRUE, 0)</f>
        <v>0</v>
      </c>
      <c r="AZ85" s="4">
        <v>142.0</v>
      </c>
      <c r="BA85" s="4">
        <f t="array" ref="BA85">IFS(AZ85&gt;146, 1, AZ85&lt;136, 2, TRUE, 0)</f>
        <v>0</v>
      </c>
      <c r="BB85" s="4">
        <v>4.62</v>
      </c>
      <c r="BC85" s="4">
        <f t="array" ref="BC85">IFS(BB85&gt;5.1, 1, BB85&lt;3.5, 2, TRUE, 0)</f>
        <v>0</v>
      </c>
      <c r="BD85" s="4">
        <v>7.33</v>
      </c>
      <c r="BE85" s="4">
        <f t="array" ref="BE85">IFS(BD85&gt;8.7, 1, BD85&lt;6.6, 2, TRUE, 0)</f>
        <v>0</v>
      </c>
      <c r="BF85" s="4">
        <v>4.5</v>
      </c>
      <c r="BG85" s="4">
        <f t="array" ref="BG85">IFS(BF85&gt;5.2, 1, BF85&lt;3.5, 2, TRUE, 0)</f>
        <v>0</v>
      </c>
      <c r="BL85" s="4">
        <v>133.0</v>
      </c>
      <c r="BM85" s="4">
        <f t="array" ref="BM85">IFS(BL85&gt;158, 1, BL85&lt;37, 2, TRUE, 0)</f>
        <v>0</v>
      </c>
      <c r="BR85" s="4">
        <v>416.46</v>
      </c>
      <c r="BS85" s="4">
        <f t="array" ref="BS85">IFS(BR85&gt;400, 1, BR85&lt;30, 2, TRUE, 0)</f>
        <v>1</v>
      </c>
      <c r="BT85" s="4">
        <v>0.9</v>
      </c>
      <c r="BU85" s="4">
        <f t="array" ref="BU85">IFS(BT85&gt;1.2, 1, BT85&lt;0.2, 2, TRUE, 0)</f>
        <v>0</v>
      </c>
    </row>
    <row r="86" ht="15.75" customHeight="1">
      <c r="A86" s="4" t="s">
        <v>185</v>
      </c>
      <c r="B86" s="1" t="s">
        <v>11</v>
      </c>
      <c r="C86" s="4">
        <v>47.0</v>
      </c>
      <c r="D86" s="4">
        <v>6.23</v>
      </c>
      <c r="E86" s="4">
        <f t="array" ref="E86">IFS(D86&gt;10, 1, D86&lt;4, 2, TRUE, 0)</f>
        <v>0</v>
      </c>
      <c r="F86" s="4">
        <v>5.9</v>
      </c>
      <c r="G86" s="4">
        <f t="array" ref="G86">IFS(F86&gt;6.2, 1, F86&lt;3.7, 2, TRUE, 0)</f>
        <v>0</v>
      </c>
      <c r="H86" s="4">
        <v>13.4</v>
      </c>
      <c r="I86" s="4">
        <f t="array" ref="I86">IFS(H86&gt;18, 1, H86&lt;13, 2, TRUE, 0)</f>
        <v>0</v>
      </c>
      <c r="J86" s="4">
        <v>40.4</v>
      </c>
      <c r="K86" s="4">
        <f t="array" ref="K86">IFS(J86&gt;55, 1, J86&lt;34, 2, TRUE, 0)</f>
        <v>0</v>
      </c>
      <c r="L86" s="4">
        <v>68.5</v>
      </c>
      <c r="M86" s="4">
        <f t="array" ref="M86">IFS(L86&gt;100, 1, L86&lt;80, 2, TRUE, 0)</f>
        <v>2</v>
      </c>
      <c r="N86" s="4">
        <v>22.7</v>
      </c>
      <c r="O86" s="4">
        <f t="array" ref="O86">IFS(N86&gt;32, 1, N86&lt;26, 2, TRUE, 0)</f>
        <v>2</v>
      </c>
      <c r="P86" s="4">
        <v>33.2</v>
      </c>
      <c r="Q86" s="4">
        <f t="array" ref="Q86">IFS(P86&gt;37, 1, P86&lt;31, 2, TRUE, 0)</f>
        <v>0</v>
      </c>
      <c r="R86" s="4">
        <v>235.0</v>
      </c>
      <c r="S86" s="4">
        <f t="array" ref="S86">IFS(R86&gt;400, 1, R86&lt;138, 2, TRUE, 0)</f>
        <v>0</v>
      </c>
      <c r="T86" s="4">
        <v>14.1</v>
      </c>
      <c r="U86" s="4">
        <f t="array" ref="U86">IFS(T86&gt;15, 1, T86&lt;11, 2, TRUE, 0)</f>
        <v>0</v>
      </c>
      <c r="V86" s="4">
        <v>3.46</v>
      </c>
      <c r="W86" s="4">
        <f t="array" ref="W86">IFS(V86&gt;78, 1, V86&lt;45, 2, TRUE, 0)</f>
        <v>2</v>
      </c>
      <c r="X86" s="4">
        <v>0.57</v>
      </c>
      <c r="Y86" s="4">
        <f t="array" ref="Y86">IFS(X86&gt;45, 1, X86&lt;23, 2, TRUE, 0)</f>
        <v>2</v>
      </c>
      <c r="Z86" s="4">
        <v>1.89</v>
      </c>
      <c r="AA86" s="4">
        <f t="array" ref="AA86">IFS(Z86&gt;10, 1, Z86&lt;2, 2, TRUE, 0)</f>
        <v>2</v>
      </c>
      <c r="AB86" s="4">
        <v>0.25</v>
      </c>
      <c r="AC86" s="4">
        <f t="array" ref="AC86">IFS(AB86&gt;6, 1, AB86&lt;0, 2, TRUE, 0)</f>
        <v>0</v>
      </c>
      <c r="AD86" s="4">
        <v>0.06</v>
      </c>
      <c r="AE86" s="4">
        <f t="array" ref="AE86">IFS(AD86&gt;2, 1, AD86&lt;0, 2, TRUE, 0)</f>
        <v>0</v>
      </c>
      <c r="AF86" s="4">
        <v>107.0</v>
      </c>
      <c r="AG86" s="4">
        <f t="array" ref="AG86">IFS(AF86&gt;100, 1, AF86&lt;70, 2, TRUE, 0)</f>
        <v>1</v>
      </c>
      <c r="AH86" s="4">
        <v>4.0</v>
      </c>
      <c r="AI86" s="4">
        <f t="array" ref="AI86">IFS(AH86&gt;20, 1, AH86&lt;8, 2, TRUE, 0)</f>
        <v>2</v>
      </c>
      <c r="AJ86" s="4">
        <v>0.73</v>
      </c>
      <c r="AK86" s="4">
        <f t="array" ref="AK86">IFS(AJ86&gt;1.3, 1, AJ86&lt;0.7, 2, TRUE, 0)</f>
        <v>0</v>
      </c>
      <c r="AL86" s="4">
        <v>19.0</v>
      </c>
      <c r="AM86" s="4">
        <f t="array" ref="AM86">IFS(AL86&gt;39, 1, AL86&lt;13, 2, TRUE, 0)</f>
        <v>0</v>
      </c>
      <c r="AN86" s="4">
        <v>11.0</v>
      </c>
      <c r="AO86" s="4">
        <f t="array" ref="AO86">IFS(AN86&gt;52, 1, AN86&lt;7, 2, TRUE, 0)</f>
        <v>0</v>
      </c>
      <c r="AP86" s="4">
        <v>8.2</v>
      </c>
      <c r="AQ86" s="4">
        <f t="array" ref="AQ86">IFS(AP86&gt;7.6, 1, AP86&lt;4.4, 2, TRUE, 0)</f>
        <v>1</v>
      </c>
      <c r="AR86" s="4">
        <v>345.0</v>
      </c>
      <c r="AS86" s="4">
        <f t="array" ref="AS86">IFS(AR86&gt;200, 1, AR86&lt;0, 2, TRUE, 0)</f>
        <v>1</v>
      </c>
      <c r="AT86" s="4">
        <v>131.0</v>
      </c>
      <c r="AU86" s="4">
        <f t="array" ref="AU86">IFS(AT86&gt;150, 1, AT86&lt;0, 2, TRUE, 0)</f>
        <v>0</v>
      </c>
      <c r="AV86" s="4">
        <v>10.1</v>
      </c>
      <c r="AW86" s="4">
        <f t="array" ref="AW86">IFS(AV86&gt;10.2, 1, AV86&lt;8.8, 2, TRUE, 0)</f>
        <v>0</v>
      </c>
      <c r="AX86" s="4">
        <v>3.0</v>
      </c>
      <c r="AY86" s="4">
        <f t="array" ref="AY86">IFS(AX86&gt;5.1, 1, AX86&lt;2.4, 2, TRUE, 0)</f>
        <v>0</v>
      </c>
      <c r="AZ86" s="4">
        <v>136.0</v>
      </c>
      <c r="BA86" s="4">
        <f t="array" ref="BA86">IFS(AZ86&gt;146, 1, AZ86&lt;136, 2, TRUE, 0)</f>
        <v>0</v>
      </c>
      <c r="BB86" s="4">
        <v>3.68</v>
      </c>
      <c r="BC86" s="4">
        <f t="array" ref="BC86">IFS(BB86&gt;5.1, 1, BB86&lt;3.5, 2, TRUE, 0)</f>
        <v>0</v>
      </c>
      <c r="BD86" s="4">
        <v>7.33</v>
      </c>
      <c r="BE86" s="4">
        <f t="array" ref="BE86">IFS(BD86&gt;8.7, 1, BD86&lt;6.6, 2, TRUE, 0)</f>
        <v>0</v>
      </c>
      <c r="BF86" s="4">
        <v>4.7</v>
      </c>
      <c r="BG86" s="4">
        <f t="array" ref="BG86">IFS(BF86&gt;5.2, 1, BF86&lt;3.5, 2, TRUE, 0)</f>
        <v>0</v>
      </c>
      <c r="BL86" s="4">
        <v>96.0</v>
      </c>
      <c r="BM86" s="4">
        <f t="array" ref="BM86">IFS(BL86&gt;158, 1, BL86&lt;37, 2, TRUE, 0)</f>
        <v>0</v>
      </c>
      <c r="BR86" s="4">
        <v>402.02</v>
      </c>
      <c r="BS86" s="4">
        <f t="array" ref="BS86">IFS(BR86&gt;400, 1, BR86&lt;30, 2, TRUE, 0)</f>
        <v>1</v>
      </c>
      <c r="BT86" s="4">
        <v>0.65</v>
      </c>
      <c r="BU86" s="4">
        <f t="array" ref="BU86">IFS(BT86&gt;1.2, 1, BT86&lt;0.2, 2, TRUE, 0)</f>
        <v>0</v>
      </c>
      <c r="BV86" s="1" t="s">
        <v>186</v>
      </c>
      <c r="BW86" s="4">
        <f>COUNTIF(Y:Y,"1")</f>
        <v>1</v>
      </c>
    </row>
    <row r="87" ht="15.75" customHeight="1">
      <c r="A87" s="4" t="s">
        <v>187</v>
      </c>
      <c r="B87" s="1" t="s">
        <v>11</v>
      </c>
      <c r="C87" s="4">
        <v>40.0</v>
      </c>
      <c r="D87" s="4">
        <v>8.44</v>
      </c>
      <c r="E87" s="4">
        <f t="array" ref="E87">IFS(D87&gt;10, 1, D87&lt;4, 2, TRUE, 0)</f>
        <v>0</v>
      </c>
      <c r="F87" s="4">
        <v>5.08</v>
      </c>
      <c r="G87" s="4">
        <f t="array" ref="G87">IFS(F87&gt;6.2, 1, F87&lt;3.7, 2, TRUE, 0)</f>
        <v>0</v>
      </c>
      <c r="H87" s="4">
        <v>15.4</v>
      </c>
      <c r="I87" s="4">
        <f t="array" ref="I87">IFS(H87&gt;18, 1, H87&lt;13, 2, TRUE, 0)</f>
        <v>0</v>
      </c>
      <c r="J87" s="4">
        <v>45.0</v>
      </c>
      <c r="K87" s="4">
        <f t="array" ref="K87">IFS(J87&gt;55, 1, J87&lt;34, 2, TRUE, 0)</f>
        <v>0</v>
      </c>
      <c r="L87" s="4">
        <v>88.6</v>
      </c>
      <c r="M87" s="4">
        <f t="array" ref="M87">IFS(L87&gt;100, 1, L87&lt;80, 2, TRUE, 0)</f>
        <v>0</v>
      </c>
      <c r="N87" s="4">
        <v>30.3</v>
      </c>
      <c r="O87" s="4">
        <f t="array" ref="O87">IFS(N87&gt;32, 1, N87&lt;26, 2, TRUE, 0)</f>
        <v>0</v>
      </c>
      <c r="P87" s="4">
        <v>34.2</v>
      </c>
      <c r="Q87" s="4">
        <f t="array" ref="Q87">IFS(P87&gt;37, 1, P87&lt;31, 2, TRUE, 0)</f>
        <v>0</v>
      </c>
      <c r="R87" s="4">
        <v>313.0</v>
      </c>
      <c r="S87" s="4">
        <f t="array" ref="S87">IFS(R87&gt;400, 1, R87&lt;138, 2, TRUE, 0)</f>
        <v>0</v>
      </c>
      <c r="T87" s="4">
        <v>12.6</v>
      </c>
      <c r="U87" s="4">
        <f t="array" ref="U87">IFS(T87&gt;15, 1, T87&lt;11, 2, TRUE, 0)</f>
        <v>0</v>
      </c>
      <c r="V87" s="4">
        <v>5.69</v>
      </c>
      <c r="W87" s="4">
        <f t="array" ref="W87">IFS(V87&gt;78, 1, V87&lt;45, 2, TRUE, 0)</f>
        <v>2</v>
      </c>
      <c r="X87" s="4">
        <v>0.46</v>
      </c>
      <c r="Y87" s="4">
        <f t="array" ref="Y87">IFS(X87&gt;45, 1, X87&lt;23, 2, TRUE, 0)</f>
        <v>2</v>
      </c>
      <c r="Z87" s="4">
        <v>1.98</v>
      </c>
      <c r="AA87" s="4">
        <f t="array" ref="AA87">IFS(Z87&gt;10, 1, Z87&lt;2, 2, TRUE, 0)</f>
        <v>2</v>
      </c>
      <c r="AB87" s="4">
        <v>0.27</v>
      </c>
      <c r="AC87" s="4">
        <f t="array" ref="AC87">IFS(AB87&gt;6, 1, AB87&lt;0, 2, TRUE, 0)</f>
        <v>0</v>
      </c>
      <c r="AD87" s="4">
        <v>0.04</v>
      </c>
      <c r="AE87" s="4">
        <f t="array" ref="AE87">IFS(AD87&gt;2, 1, AD87&lt;0, 2, TRUE, 0)</f>
        <v>0</v>
      </c>
      <c r="AF87" s="4">
        <v>117.0</v>
      </c>
      <c r="AG87" s="4">
        <f t="array" ref="AG87">IFS(AF87&gt;100, 1, AF87&lt;70, 2, TRUE, 0)</f>
        <v>1</v>
      </c>
      <c r="AH87" s="4">
        <v>12.0</v>
      </c>
      <c r="AI87" s="4">
        <f t="array" ref="AI87">IFS(AH87&gt;20, 1, AH87&lt;8, 2, TRUE, 0)</f>
        <v>0</v>
      </c>
      <c r="AJ87" s="4">
        <v>1.11</v>
      </c>
      <c r="AK87" s="4">
        <f t="array" ref="AK87">IFS(AJ87&gt;1.3, 1, AJ87&lt;0.7, 2, TRUE, 0)</f>
        <v>0</v>
      </c>
      <c r="AL87" s="4">
        <v>22.5</v>
      </c>
      <c r="AM87" s="4">
        <f t="array" ref="AM87">IFS(AL87&gt;39, 1, AL87&lt;13, 2, TRUE, 0)</f>
        <v>0</v>
      </c>
      <c r="AN87" s="4">
        <v>33.0</v>
      </c>
      <c r="AO87" s="4">
        <f t="array" ref="AO87">IFS(AN87&gt;52, 1, AN87&lt;7, 2, TRUE, 0)</f>
        <v>0</v>
      </c>
      <c r="AP87" s="4">
        <v>7.0</v>
      </c>
      <c r="AQ87" s="4">
        <f t="array" ref="AQ87">IFS(AP87&gt;7.6, 1, AP87&lt;4.4, 2, TRUE, 0)</f>
        <v>0</v>
      </c>
      <c r="AR87" s="4">
        <v>260.0</v>
      </c>
      <c r="AS87" s="4">
        <f t="array" ref="AS87">IFS(AR87&gt;200, 1, AR87&lt;0, 2, TRUE, 0)</f>
        <v>1</v>
      </c>
      <c r="AT87" s="4">
        <v>107.0</v>
      </c>
      <c r="AU87" s="4">
        <f t="array" ref="AU87">IFS(AT87&gt;150, 1, AT87&lt;0, 2, TRUE, 0)</f>
        <v>0</v>
      </c>
      <c r="AV87" s="4">
        <v>9.4</v>
      </c>
      <c r="AW87" s="4">
        <f t="array" ref="AW87">IFS(AV87&gt;10.2, 1, AV87&lt;8.8, 2, TRUE, 0)</f>
        <v>0</v>
      </c>
      <c r="AX87" s="4">
        <v>3.6</v>
      </c>
      <c r="AY87" s="4">
        <f t="array" ref="AY87">IFS(AX87&gt;5.1, 1, AX87&lt;2.4, 2, TRUE, 0)</f>
        <v>0</v>
      </c>
      <c r="AZ87" s="4">
        <v>141.0</v>
      </c>
      <c r="BA87" s="4">
        <f t="array" ref="BA87">IFS(AZ87&gt;146, 1, AZ87&lt;136, 2, TRUE, 0)</f>
        <v>0</v>
      </c>
      <c r="BB87" s="4">
        <v>3.85</v>
      </c>
      <c r="BC87" s="4">
        <f t="array" ref="BC87">IFS(BB87&gt;5.1, 1, BB87&lt;3.5, 2, TRUE, 0)</f>
        <v>0</v>
      </c>
      <c r="BD87" s="4">
        <v>7.42</v>
      </c>
      <c r="BE87" s="4">
        <f t="array" ref="BE87">IFS(BD87&gt;8.7, 1, BD87&lt;6.6, 2, TRUE, 0)</f>
        <v>0</v>
      </c>
      <c r="BF87" s="4">
        <v>4.6</v>
      </c>
      <c r="BG87" s="4">
        <f t="array" ref="BG87">IFS(BF87&gt;5.2, 1, BF87&lt;3.5, 2, TRUE, 0)</f>
        <v>0</v>
      </c>
      <c r="BL87" s="4">
        <v>100.0</v>
      </c>
      <c r="BM87" s="4">
        <f t="array" ref="BM87">IFS(BL87&gt;158, 1, BL87&lt;37, 2, TRUE, 0)</f>
        <v>0</v>
      </c>
      <c r="BR87" s="4">
        <v>120.2</v>
      </c>
      <c r="BS87" s="4">
        <f t="array" ref="BS87">IFS(BR87&gt;400, 1, BR87&lt;30, 2, TRUE, 0)</f>
        <v>0</v>
      </c>
      <c r="BT87" s="4">
        <v>0.52</v>
      </c>
      <c r="BU87" s="4">
        <f t="array" ref="BU87">IFS(BT87&gt;1.2, 1, BT87&lt;0.2, 2, TRUE, 0)</f>
        <v>0</v>
      </c>
      <c r="BV87" s="6" t="s">
        <v>188</v>
      </c>
      <c r="BW87" s="4">
        <f>COUNTIF(Y:Y,"0")</f>
        <v>16</v>
      </c>
    </row>
    <row r="88" ht="15.75" customHeight="1">
      <c r="A88" s="4" t="s">
        <v>189</v>
      </c>
      <c r="B88" s="1" t="s">
        <v>21</v>
      </c>
      <c r="C88" s="4">
        <v>60.0</v>
      </c>
      <c r="D88" s="4">
        <v>7.09</v>
      </c>
      <c r="E88" s="4">
        <f t="array" ref="E88">IFS(D88&gt;10, 1, D88&lt;4, 2, TRUE, 0)</f>
        <v>0</v>
      </c>
      <c r="F88" s="4">
        <v>4.68</v>
      </c>
      <c r="G88" s="4">
        <f t="array" ref="G88">IFS(F88&gt;6.2, 1, F88&lt;3.7, 2, TRUE, 0)</f>
        <v>0</v>
      </c>
      <c r="H88" s="4">
        <v>14.3</v>
      </c>
      <c r="I88" s="4">
        <f t="array" ref="I88">IFS(H88&gt;18, 1, H88&lt;13, 2, TRUE, 0)</f>
        <v>0</v>
      </c>
      <c r="J88" s="4">
        <v>43.4</v>
      </c>
      <c r="K88" s="4">
        <f t="array" ref="K88">IFS(J88&gt;55, 1, J88&lt;34, 2, TRUE, 0)</f>
        <v>0</v>
      </c>
      <c r="L88" s="4">
        <v>92.7</v>
      </c>
      <c r="M88" s="4">
        <f t="array" ref="M88">IFS(L88&gt;100, 1, L88&lt;80, 2, TRUE, 0)</f>
        <v>0</v>
      </c>
      <c r="N88" s="4">
        <v>30.6</v>
      </c>
      <c r="O88" s="4">
        <f t="array" ref="O88">IFS(N88&gt;32, 1, N88&lt;26, 2, TRUE, 0)</f>
        <v>0</v>
      </c>
      <c r="P88" s="4">
        <v>32.9</v>
      </c>
      <c r="Q88" s="4">
        <f t="array" ref="Q88">IFS(P88&gt;37, 1, P88&lt;31, 2, TRUE, 0)</f>
        <v>0</v>
      </c>
      <c r="R88" s="4">
        <v>249.0</v>
      </c>
      <c r="S88" s="4">
        <f t="array" ref="S88">IFS(R88&gt;400, 1, R88&lt;138, 2, TRUE, 0)</f>
        <v>0</v>
      </c>
      <c r="T88" s="4">
        <v>11.9</v>
      </c>
      <c r="U88" s="4">
        <f t="array" ref="U88">IFS(T88&gt;15, 1, T88&lt;11, 2, TRUE, 0)</f>
        <v>0</v>
      </c>
      <c r="V88" s="4">
        <v>3.44</v>
      </c>
      <c r="W88" s="4">
        <f t="array" ref="W88">IFS(V88&gt;78, 1, V88&lt;45, 2, TRUE, 0)</f>
        <v>2</v>
      </c>
      <c r="X88" s="4">
        <v>0.31</v>
      </c>
      <c r="Y88" s="4">
        <f t="array" ref="Y88">IFS(X88&gt;45, 1, X88&lt;23, 2, TRUE, 0)</f>
        <v>2</v>
      </c>
      <c r="Z88" s="4">
        <v>2.84</v>
      </c>
      <c r="AA88" s="4">
        <f t="array" ref="AA88">IFS(Z88&gt;10, 1, Z88&lt;2, 2, TRUE, 0)</f>
        <v>0</v>
      </c>
      <c r="AB88" s="4">
        <v>0.48</v>
      </c>
      <c r="AC88" s="4">
        <f t="array" ref="AC88">IFS(AB88&gt;6, 1, AB88&lt;0, 2, TRUE, 0)</f>
        <v>0</v>
      </c>
      <c r="AD88" s="4">
        <v>0.02</v>
      </c>
      <c r="AE88" s="4">
        <f t="array" ref="AE88">IFS(AD88&gt;2, 1, AD88&lt;0, 2, TRUE, 0)</f>
        <v>0</v>
      </c>
      <c r="AF88" s="4">
        <v>100.0</v>
      </c>
      <c r="AG88" s="4">
        <f t="array" ref="AG88">IFS(AF88&gt;100, 1, AF88&lt;70, 2, TRUE, 0)</f>
        <v>0</v>
      </c>
      <c r="AH88" s="4">
        <v>16.0</v>
      </c>
      <c r="AI88" s="4">
        <f t="array" ref="AI88">IFS(AH88&gt;20, 1, AH88&lt;8, 2, TRUE, 0)</f>
        <v>0</v>
      </c>
      <c r="AJ88" s="4">
        <v>0.69</v>
      </c>
      <c r="AK88" s="4">
        <f t="array" ref="AK88">IFS(AJ88&gt;1.3, 1, AJ88&lt;0.7, 2, TRUE, 0)</f>
        <v>2</v>
      </c>
      <c r="AL88" s="4">
        <v>21.2</v>
      </c>
      <c r="AM88" s="4">
        <f t="array" ref="AM88">IFS(AL88&gt;39, 1, AL88&lt;13, 2, TRUE, 0)</f>
        <v>0</v>
      </c>
      <c r="AN88" s="4">
        <v>30.0</v>
      </c>
      <c r="AO88" s="4">
        <f t="array" ref="AO88">IFS(AN88&gt;52, 1, AN88&lt;7, 2, TRUE, 0)</f>
        <v>0</v>
      </c>
      <c r="AP88" s="4">
        <v>3.2</v>
      </c>
      <c r="AQ88" s="4">
        <f t="array" ref="AQ88">IFS(AP88&gt;7.6, 1, AP88&lt;4.4, 2, TRUE, 0)</f>
        <v>2</v>
      </c>
      <c r="AR88" s="4">
        <v>181.0</v>
      </c>
      <c r="AS88" s="4">
        <f t="array" ref="AS88">IFS(AR88&gt;200, 1, AR88&lt;0, 2, TRUE, 0)</f>
        <v>0</v>
      </c>
      <c r="AT88" s="4">
        <v>146.0</v>
      </c>
      <c r="AU88" s="4">
        <f t="array" ref="AU88">IFS(AT88&gt;150, 1, AT88&lt;0, 2, TRUE, 0)</f>
        <v>0</v>
      </c>
      <c r="AV88" s="4">
        <v>9.3</v>
      </c>
      <c r="AW88" s="4">
        <f t="array" ref="AW88">IFS(AV88&gt;10.2, 1, AV88&lt;8.8, 2, TRUE, 0)</f>
        <v>0</v>
      </c>
      <c r="AX88" s="4">
        <v>4.3</v>
      </c>
      <c r="AY88" s="4">
        <f t="array" ref="AY88">IFS(AX88&gt;5.1, 1, AX88&lt;2.4, 2, TRUE, 0)</f>
        <v>0</v>
      </c>
      <c r="AZ88" s="4">
        <v>144.0</v>
      </c>
      <c r="BA88" s="4">
        <f t="array" ref="BA88">IFS(AZ88&gt;146, 1, AZ88&lt;136, 2, TRUE, 0)</f>
        <v>0</v>
      </c>
      <c r="BB88" s="4">
        <v>4.23</v>
      </c>
      <c r="BC88" s="4">
        <f t="array" ref="BC88">IFS(BB88&gt;5.1, 1, BB88&lt;3.5, 2, TRUE, 0)</f>
        <v>0</v>
      </c>
      <c r="BD88" s="4">
        <v>7.2</v>
      </c>
      <c r="BE88" s="4">
        <f t="array" ref="BE88">IFS(BD88&gt;8.7, 1, BD88&lt;6.6, 2, TRUE, 0)</f>
        <v>0</v>
      </c>
      <c r="BF88" s="4">
        <v>4.5</v>
      </c>
      <c r="BG88" s="4">
        <f t="array" ref="BG88">IFS(BF88&gt;5.2, 1, BF88&lt;3.5, 2, TRUE, 0)</f>
        <v>0</v>
      </c>
      <c r="BL88" s="4">
        <v>72.0</v>
      </c>
      <c r="BM88" s="4">
        <f t="array" ref="BM88">IFS(BL88&gt;158, 1, BL88&lt;37, 2, TRUE, 0)</f>
        <v>0</v>
      </c>
      <c r="BR88" s="4">
        <v>119.72</v>
      </c>
      <c r="BS88" s="4">
        <f t="array" ref="BS88">IFS(BR88&gt;400, 1, BR88&lt;30, 2, TRUE, 0)</f>
        <v>0</v>
      </c>
      <c r="BT88" s="4">
        <v>0.4</v>
      </c>
      <c r="BU88" s="4">
        <f t="array" ref="BU88">IFS(BT88&gt;1.2, 1, BT88&lt;0.2, 2, TRUE, 0)</f>
        <v>0</v>
      </c>
      <c r="BV88" s="6" t="s">
        <v>190</v>
      </c>
      <c r="BW88" s="4">
        <f>COUNTIF(Y:Y,"2")</f>
        <v>77</v>
      </c>
    </row>
    <row r="89" ht="15.75" customHeight="1">
      <c r="A89" s="4" t="s">
        <v>191</v>
      </c>
      <c r="B89" s="1" t="s">
        <v>11</v>
      </c>
      <c r="C89" s="4">
        <v>51.0</v>
      </c>
      <c r="D89" s="4">
        <v>8.41</v>
      </c>
      <c r="E89" s="4">
        <f t="array" ref="E89">IFS(D89&gt;10, 1, D89&lt;4, 2, TRUE, 0)</f>
        <v>0</v>
      </c>
      <c r="F89" s="4">
        <v>5.33</v>
      </c>
      <c r="G89" s="4">
        <f t="array" ref="G89">IFS(F89&gt;6.2, 1, F89&lt;3.7, 2, TRUE, 0)</f>
        <v>0</v>
      </c>
      <c r="H89" s="4">
        <v>16.7</v>
      </c>
      <c r="I89" s="4">
        <f t="array" ref="I89">IFS(H89&gt;18, 1, H89&lt;13, 2, TRUE, 0)</f>
        <v>0</v>
      </c>
      <c r="J89" s="4">
        <v>48.4</v>
      </c>
      <c r="K89" s="4">
        <f t="array" ref="K89">IFS(J89&gt;55, 1, J89&lt;34, 2, TRUE, 0)</f>
        <v>0</v>
      </c>
      <c r="L89" s="4">
        <v>90.8</v>
      </c>
      <c r="M89" s="4">
        <f t="array" ref="M89">IFS(L89&gt;100, 1, L89&lt;80, 2, TRUE, 0)</f>
        <v>0</v>
      </c>
      <c r="N89" s="4">
        <v>31.3</v>
      </c>
      <c r="O89" s="4">
        <f t="array" ref="O89">IFS(N89&gt;32, 1, N89&lt;26, 2, TRUE, 0)</f>
        <v>0</v>
      </c>
      <c r="P89" s="4">
        <v>34.5</v>
      </c>
      <c r="Q89" s="4">
        <f t="array" ref="Q89">IFS(P89&gt;37, 1, P89&lt;31, 2, TRUE, 0)</f>
        <v>0</v>
      </c>
      <c r="R89" s="4">
        <v>200.0</v>
      </c>
      <c r="S89" s="4">
        <f t="array" ref="S89">IFS(R89&gt;400, 1, R89&lt;138, 2, TRUE, 0)</f>
        <v>0</v>
      </c>
      <c r="T89" s="4">
        <v>12.0</v>
      </c>
      <c r="U89" s="4">
        <f t="array" ref="U89">IFS(T89&gt;15, 1, T89&lt;11, 2, TRUE, 0)</f>
        <v>0</v>
      </c>
      <c r="V89" s="4">
        <v>4.15</v>
      </c>
      <c r="W89" s="4">
        <f t="array" ref="W89">IFS(V89&gt;78, 1, V89&lt;45, 2, TRUE, 0)</f>
        <v>2</v>
      </c>
      <c r="X89" s="4">
        <v>0.57</v>
      </c>
      <c r="Y89" s="4">
        <f t="array" ref="Y89">IFS(X89&gt;45, 1, X89&lt;23, 2, TRUE, 0)</f>
        <v>2</v>
      </c>
      <c r="Z89" s="4">
        <v>3.46</v>
      </c>
      <c r="AA89" s="4">
        <f t="array" ref="AA89">IFS(Z89&gt;10, 1, Z89&lt;2, 2, TRUE, 0)</f>
        <v>0</v>
      </c>
      <c r="AB89" s="4">
        <v>0.17</v>
      </c>
      <c r="AC89" s="4">
        <f t="array" ref="AC89">IFS(AB89&gt;6, 1, AB89&lt;0, 2, TRUE, 0)</f>
        <v>0</v>
      </c>
      <c r="AD89" s="4">
        <v>0.06</v>
      </c>
      <c r="AE89" s="4">
        <f t="array" ref="AE89">IFS(AD89&gt;2, 1, AD89&lt;0, 2, TRUE, 0)</f>
        <v>0</v>
      </c>
      <c r="AF89" s="4">
        <v>97.0</v>
      </c>
      <c r="AG89" s="4">
        <f t="array" ref="AG89">IFS(AF89&gt;100, 1, AF89&lt;70, 2, TRUE, 0)</f>
        <v>0</v>
      </c>
      <c r="AH89" s="4">
        <v>13.0</v>
      </c>
      <c r="AI89" s="4">
        <f t="array" ref="AI89">IFS(AH89&gt;20, 1, AH89&lt;8, 2, TRUE, 0)</f>
        <v>0</v>
      </c>
      <c r="AJ89" s="4">
        <v>1.15</v>
      </c>
      <c r="AK89" s="4">
        <f t="array" ref="AK89">IFS(AJ89&gt;1.3, 1, AJ89&lt;0.7, 2, TRUE, 0)</f>
        <v>0</v>
      </c>
      <c r="AL89" s="4">
        <v>25.3</v>
      </c>
      <c r="AM89" s="4">
        <f t="array" ref="AM89">IFS(AL89&gt;39, 1, AL89&lt;13, 2, TRUE, 0)</f>
        <v>0</v>
      </c>
      <c r="AN89" s="4">
        <v>39.0</v>
      </c>
      <c r="AO89" s="4">
        <f t="array" ref="AO89">IFS(AN89&gt;52, 1, AN89&lt;7, 2, TRUE, 0)</f>
        <v>0</v>
      </c>
      <c r="AP89" s="4">
        <v>8.3</v>
      </c>
      <c r="AQ89" s="4">
        <f t="array" ref="AQ89">IFS(AP89&gt;7.6, 1, AP89&lt;4.4, 2, TRUE, 0)</f>
        <v>1</v>
      </c>
      <c r="AR89" s="4">
        <v>176.0</v>
      </c>
      <c r="AS89" s="4">
        <f t="array" ref="AS89">IFS(AR89&gt;200, 1, AR89&lt;0, 2, TRUE, 0)</f>
        <v>0</v>
      </c>
      <c r="AT89" s="4">
        <v>136.0</v>
      </c>
      <c r="AU89" s="4">
        <f t="array" ref="AU89">IFS(AT89&gt;150, 1, AT89&lt;0, 2, TRUE, 0)</f>
        <v>0</v>
      </c>
      <c r="AV89" s="4">
        <v>9.9</v>
      </c>
      <c r="AW89" s="4">
        <f t="array" ref="AW89">IFS(AV89&gt;10.2, 1, AV89&lt;8.8, 2, TRUE, 0)</f>
        <v>0</v>
      </c>
      <c r="AX89" s="4">
        <v>4.6</v>
      </c>
      <c r="AY89" s="4">
        <f t="array" ref="AY89">IFS(AX89&gt;5.1, 1, AX89&lt;2.4, 2, TRUE, 0)</f>
        <v>0</v>
      </c>
      <c r="AZ89" s="4">
        <v>144.0</v>
      </c>
      <c r="BA89" s="4">
        <f t="array" ref="BA89">IFS(AZ89&gt;146, 1, AZ89&lt;136, 2, TRUE, 0)</f>
        <v>0</v>
      </c>
      <c r="BB89" s="4">
        <v>3.9</v>
      </c>
      <c r="BC89" s="4">
        <f t="array" ref="BC89">IFS(BB89&gt;5.1, 1, BB89&lt;3.5, 2, TRUE, 0)</f>
        <v>0</v>
      </c>
      <c r="BD89" s="4">
        <v>7.47</v>
      </c>
      <c r="BE89" s="4">
        <f t="array" ref="BE89">IFS(BD89&gt;8.7, 1, BD89&lt;6.6, 2, TRUE, 0)</f>
        <v>0</v>
      </c>
      <c r="BF89" s="4">
        <v>5.2</v>
      </c>
      <c r="BG89" s="4">
        <f t="array" ref="BG89">IFS(BF89&gt;5.2, 1, BF89&lt;3.5, 2, TRUE, 0)</f>
        <v>0</v>
      </c>
      <c r="BL89" s="4">
        <v>104.0</v>
      </c>
      <c r="BM89" s="4">
        <f t="array" ref="BM89">IFS(BL89&gt;158, 1, BL89&lt;37, 2, TRUE, 0)</f>
        <v>0</v>
      </c>
      <c r="BR89" s="4">
        <v>371.72</v>
      </c>
      <c r="BS89" s="4">
        <f t="array" ref="BS89">IFS(BR89&gt;400, 1, BR89&lt;30, 2, TRUE, 0)</f>
        <v>0</v>
      </c>
      <c r="BT89" s="4">
        <v>1.62</v>
      </c>
      <c r="BU89" s="4">
        <f t="array" ref="BU89">IFS(BT89&gt;1.2, 1, BT89&lt;0.2, 2, TRUE, 0)</f>
        <v>1</v>
      </c>
    </row>
    <row r="90" ht="15.75" customHeight="1">
      <c r="A90" s="4" t="s">
        <v>192</v>
      </c>
      <c r="B90" s="1" t="s">
        <v>11</v>
      </c>
      <c r="C90" s="4">
        <v>32.0</v>
      </c>
      <c r="D90" s="4">
        <v>10.24</v>
      </c>
      <c r="E90" s="4">
        <f t="array" ref="E90">IFS(D90&gt;10, 1, D90&lt;4, 2, TRUE, 0)</f>
        <v>1</v>
      </c>
      <c r="F90" s="4">
        <v>5.05</v>
      </c>
      <c r="G90" s="4">
        <f t="array" ref="G90">IFS(F90&gt;6.2, 1, F90&lt;3.7, 2, TRUE, 0)</f>
        <v>0</v>
      </c>
      <c r="H90" s="4">
        <v>14.2</v>
      </c>
      <c r="I90" s="4">
        <f t="array" ref="I90">IFS(H90&gt;18, 1, H90&lt;13, 2, TRUE, 0)</f>
        <v>0</v>
      </c>
      <c r="J90" s="4">
        <v>42.7</v>
      </c>
      <c r="K90" s="4">
        <f t="array" ref="K90">IFS(J90&gt;55, 1, J90&lt;34, 2, TRUE, 0)</f>
        <v>0</v>
      </c>
      <c r="L90" s="4">
        <v>84.6</v>
      </c>
      <c r="M90" s="4">
        <f t="array" ref="M90">IFS(L90&gt;100, 1, L90&lt;80, 2, TRUE, 0)</f>
        <v>0</v>
      </c>
      <c r="N90" s="4">
        <v>28.1</v>
      </c>
      <c r="O90" s="4">
        <f t="array" ref="O90">IFS(N90&gt;32, 1, N90&lt;26, 2, TRUE, 0)</f>
        <v>0</v>
      </c>
      <c r="P90" s="4">
        <v>33.3</v>
      </c>
      <c r="Q90" s="4">
        <f t="array" ref="Q90">IFS(P90&gt;37, 1, P90&lt;31, 2, TRUE, 0)</f>
        <v>0</v>
      </c>
      <c r="R90" s="4">
        <v>352.0</v>
      </c>
      <c r="S90" s="4">
        <f t="array" ref="S90">IFS(R90&gt;400, 1, R90&lt;138, 2, TRUE, 0)</f>
        <v>0</v>
      </c>
      <c r="T90" s="4">
        <v>13.0</v>
      </c>
      <c r="U90" s="4">
        <f t="array" ref="U90">IFS(T90&gt;15, 1, T90&lt;11, 2, TRUE, 0)</f>
        <v>0</v>
      </c>
      <c r="V90" s="4">
        <v>6.2</v>
      </c>
      <c r="W90" s="4">
        <f t="array" ref="W90">IFS(V90&gt;78, 1, V90&lt;45, 2, TRUE, 0)</f>
        <v>2</v>
      </c>
      <c r="X90" s="4">
        <v>0.61</v>
      </c>
      <c r="Y90" s="4">
        <f t="array" ref="Y90">IFS(X90&gt;45, 1, X90&lt;23, 2, TRUE, 0)</f>
        <v>2</v>
      </c>
      <c r="Z90" s="4">
        <v>3.2</v>
      </c>
      <c r="AA90" s="4">
        <f t="array" ref="AA90">IFS(Z90&gt;10, 1, Z90&lt;2, 2, TRUE, 0)</f>
        <v>0</v>
      </c>
      <c r="AB90" s="4">
        <v>0.19</v>
      </c>
      <c r="AC90" s="4">
        <f t="array" ref="AC90">IFS(AB90&gt;6, 1, AB90&lt;0, 2, TRUE, 0)</f>
        <v>0</v>
      </c>
      <c r="AD90" s="4">
        <v>0.04</v>
      </c>
      <c r="AE90" s="4">
        <f t="array" ref="AE90">IFS(AD90&gt;2, 1, AD90&lt;0, 2, TRUE, 0)</f>
        <v>0</v>
      </c>
      <c r="AF90" s="4">
        <v>91.0</v>
      </c>
      <c r="AG90" s="4">
        <f t="array" ref="AG90">IFS(AF90&gt;100, 1, AF90&lt;70, 2, TRUE, 0)</f>
        <v>0</v>
      </c>
      <c r="AH90" s="4">
        <v>14.0</v>
      </c>
      <c r="AI90" s="4">
        <f t="array" ref="AI90">IFS(AH90&gt;20, 1, AH90&lt;8, 2, TRUE, 0)</f>
        <v>0</v>
      </c>
      <c r="AJ90" s="4">
        <v>0.95</v>
      </c>
      <c r="AK90" s="4">
        <f t="array" ref="AK90">IFS(AJ90&gt;1.3, 1, AJ90&lt;0.7, 2, TRUE, 0)</f>
        <v>0</v>
      </c>
      <c r="AL90" s="4">
        <v>32.4</v>
      </c>
      <c r="AM90" s="4">
        <f t="array" ref="AM90">IFS(AL90&gt;39, 1, AL90&lt;13, 2, TRUE, 0)</f>
        <v>0</v>
      </c>
      <c r="AN90" s="4">
        <v>74.0</v>
      </c>
      <c r="AO90" s="4">
        <f t="array" ref="AO90">IFS(AN90&gt;52, 1, AN90&lt;7, 2, TRUE, 0)</f>
        <v>1</v>
      </c>
      <c r="AP90" s="4">
        <v>10.8</v>
      </c>
      <c r="AQ90" s="4">
        <f t="array" ref="AQ90">IFS(AP90&gt;7.6, 1, AP90&lt;4.4, 2, TRUE, 0)</f>
        <v>1</v>
      </c>
      <c r="AR90" s="4">
        <v>202.0</v>
      </c>
      <c r="AS90" s="4">
        <f t="array" ref="AS90">IFS(AR90&gt;200, 1, AR90&lt;0, 2, TRUE, 0)</f>
        <v>1</v>
      </c>
      <c r="AT90" s="4">
        <v>177.0</v>
      </c>
      <c r="AU90" s="4">
        <f t="array" ref="AU90">IFS(AT90&gt;150, 1, AT90&lt;0, 2, TRUE, 0)</f>
        <v>1</v>
      </c>
      <c r="AV90" s="4">
        <v>9.9</v>
      </c>
      <c r="AW90" s="4">
        <f t="array" ref="AW90">IFS(AV90&gt;10.2, 1, AV90&lt;8.8, 2, TRUE, 0)</f>
        <v>0</v>
      </c>
      <c r="AX90" s="4">
        <v>4.2</v>
      </c>
      <c r="AY90" s="4">
        <f t="array" ref="AY90">IFS(AX90&gt;5.1, 1, AX90&lt;2.4, 2, TRUE, 0)</f>
        <v>0</v>
      </c>
      <c r="AZ90" s="4">
        <v>141.0</v>
      </c>
      <c r="BA90" s="4">
        <f t="array" ref="BA90">IFS(AZ90&gt;146, 1, AZ90&lt;136, 2, TRUE, 0)</f>
        <v>0</v>
      </c>
      <c r="BB90" s="4">
        <v>3.94</v>
      </c>
      <c r="BC90" s="4">
        <f t="array" ref="BC90">IFS(BB90&gt;5.1, 1, BB90&lt;3.5, 2, TRUE, 0)</f>
        <v>0</v>
      </c>
      <c r="BD90" s="4">
        <v>7.93</v>
      </c>
      <c r="BE90" s="4">
        <f t="array" ref="BE90">IFS(BD90&gt;8.7, 1, BD90&lt;6.6, 2, TRUE, 0)</f>
        <v>0</v>
      </c>
      <c r="BF90" s="4">
        <v>5.1</v>
      </c>
      <c r="BG90" s="4">
        <f t="array" ref="BG90">IFS(BF90&gt;5.2, 1, BF90&lt;3.5, 2, TRUE, 0)</f>
        <v>0</v>
      </c>
      <c r="BL90" s="4">
        <v>50.0</v>
      </c>
      <c r="BM90" s="4">
        <f t="array" ref="BM90">IFS(BL90&gt;158, 1, BL90&lt;37, 2, TRUE, 0)</f>
        <v>0</v>
      </c>
      <c r="BR90" s="4">
        <v>551.84</v>
      </c>
      <c r="BS90" s="4">
        <f t="array" ref="BS90">IFS(BR90&gt;400, 1, BR90&lt;30, 2, TRUE, 0)</f>
        <v>1</v>
      </c>
      <c r="BT90" s="4">
        <v>0.69</v>
      </c>
      <c r="BU90" s="4">
        <f t="array" ref="BU90">IFS(BT90&gt;1.2, 1, BT90&lt;0.2, 2, TRUE, 0)</f>
        <v>0</v>
      </c>
      <c r="BV90" s="1" t="s">
        <v>193</v>
      </c>
      <c r="BW90" s="4">
        <f>COUNTIF(AA:AA,"1")</f>
        <v>8</v>
      </c>
    </row>
    <row r="91" ht="15.75" customHeight="1">
      <c r="A91" s="4" t="s">
        <v>194</v>
      </c>
      <c r="B91" s="1" t="s">
        <v>11</v>
      </c>
      <c r="C91" s="4">
        <v>60.0</v>
      </c>
      <c r="D91" s="4">
        <v>9.62</v>
      </c>
      <c r="E91" s="4">
        <f t="array" ref="E91">IFS(D91&gt;10, 1, D91&lt;4, 2, TRUE, 0)</f>
        <v>0</v>
      </c>
      <c r="F91" s="4">
        <v>5.19</v>
      </c>
      <c r="G91" s="4">
        <f t="array" ref="G91">IFS(F91&gt;6.2, 1, F91&lt;3.7, 2, TRUE, 0)</f>
        <v>0</v>
      </c>
      <c r="H91" s="4">
        <v>15.1</v>
      </c>
      <c r="I91" s="4">
        <f t="array" ref="I91">IFS(H91&gt;18, 1, H91&lt;13, 2, TRUE, 0)</f>
        <v>0</v>
      </c>
      <c r="J91" s="4">
        <v>45.2</v>
      </c>
      <c r="K91" s="4">
        <f t="array" ref="K91">IFS(J91&gt;55, 1, J91&lt;34, 2, TRUE, 0)</f>
        <v>0</v>
      </c>
      <c r="L91" s="4">
        <v>87.1</v>
      </c>
      <c r="M91" s="4">
        <f t="array" ref="M91">IFS(L91&gt;100, 1, L91&lt;80, 2, TRUE, 0)</f>
        <v>0</v>
      </c>
      <c r="N91" s="4">
        <v>29.1</v>
      </c>
      <c r="O91" s="4">
        <f t="array" ref="O91">IFS(N91&gt;32, 1, N91&lt;26, 2, TRUE, 0)</f>
        <v>0</v>
      </c>
      <c r="P91" s="4">
        <v>33.4</v>
      </c>
      <c r="Q91" s="4">
        <f t="array" ref="Q91">IFS(P91&gt;37, 1, P91&lt;31, 2, TRUE, 0)</f>
        <v>0</v>
      </c>
      <c r="R91" s="4">
        <v>142.0</v>
      </c>
      <c r="S91" s="4">
        <f t="array" ref="S91">IFS(R91&gt;400, 1, R91&lt;138, 2, TRUE, 0)</f>
        <v>0</v>
      </c>
      <c r="T91" s="4">
        <v>13.8</v>
      </c>
      <c r="U91" s="4">
        <f t="array" ref="U91">IFS(T91&gt;15, 1, T91&lt;11, 2, TRUE, 0)</f>
        <v>0</v>
      </c>
      <c r="V91" s="4">
        <v>5.65</v>
      </c>
      <c r="W91" s="4">
        <f t="array" ref="W91">IFS(V91&gt;78, 1, V91&lt;45, 2, TRUE, 0)</f>
        <v>2</v>
      </c>
      <c r="X91" s="4">
        <v>0.63</v>
      </c>
      <c r="Y91" s="4">
        <f t="array" ref="Y91">IFS(X91&gt;45, 1, X91&lt;23, 2, TRUE, 0)</f>
        <v>2</v>
      </c>
      <c r="Z91" s="4">
        <v>3.07</v>
      </c>
      <c r="AA91" s="4">
        <f t="array" ref="AA91">IFS(Z91&gt;10, 1, Z91&lt;2, 2, TRUE, 0)</f>
        <v>0</v>
      </c>
      <c r="AB91" s="4">
        <v>0.16</v>
      </c>
      <c r="AC91" s="4">
        <f t="array" ref="AC91">IFS(AB91&gt;6, 1, AB91&lt;0, 2, TRUE, 0)</f>
        <v>0</v>
      </c>
      <c r="AD91" s="4">
        <v>0.11</v>
      </c>
      <c r="AE91" s="4">
        <f t="array" ref="AE91">IFS(AD91&gt;2, 1, AD91&lt;0, 2, TRUE, 0)</f>
        <v>0</v>
      </c>
      <c r="AF91" s="4">
        <v>114.0</v>
      </c>
      <c r="AG91" s="4">
        <f t="array" ref="AG91">IFS(AF91&gt;100, 1, AF91&lt;70, 2, TRUE, 0)</f>
        <v>1</v>
      </c>
      <c r="AH91" s="4">
        <v>19.0</v>
      </c>
      <c r="AI91" s="4">
        <f t="array" ref="AI91">IFS(AH91&gt;20, 1, AH91&lt;8, 2, TRUE, 0)</f>
        <v>0</v>
      </c>
      <c r="AJ91" s="4">
        <v>1.1</v>
      </c>
      <c r="AK91" s="4">
        <f t="array" ref="AK91">IFS(AJ91&gt;1.3, 1, AJ91&lt;0.7, 2, TRUE, 0)</f>
        <v>0</v>
      </c>
      <c r="AL91" s="4">
        <v>24.3</v>
      </c>
      <c r="AM91" s="4">
        <f t="array" ref="AM91">IFS(AL91&gt;39, 1, AL91&lt;13, 2, TRUE, 0)</f>
        <v>0</v>
      </c>
      <c r="AN91" s="4">
        <v>36.0</v>
      </c>
      <c r="AO91" s="4">
        <f t="array" ref="AO91">IFS(AN91&gt;52, 1, AN91&lt;7, 2, TRUE, 0)</f>
        <v>0</v>
      </c>
      <c r="AP91" s="4">
        <v>6.1</v>
      </c>
      <c r="AQ91" s="4">
        <f t="array" ref="AQ91">IFS(AP91&gt;7.6, 1, AP91&lt;4.4, 2, TRUE, 0)</f>
        <v>0</v>
      </c>
      <c r="AR91" s="4">
        <v>206.0</v>
      </c>
      <c r="AS91" s="4">
        <f t="array" ref="AS91">IFS(AR91&gt;200, 1, AR91&lt;0, 2, TRUE, 0)</f>
        <v>1</v>
      </c>
      <c r="AT91" s="4">
        <v>184.0</v>
      </c>
      <c r="AU91" s="4">
        <f t="array" ref="AU91">IFS(AT91&gt;150, 1, AT91&lt;0, 2, TRUE, 0)</f>
        <v>1</v>
      </c>
      <c r="AV91" s="4">
        <v>9.6</v>
      </c>
      <c r="AW91" s="4">
        <f t="array" ref="AW91">IFS(AV91&gt;10.2, 1, AV91&lt;8.8, 2, TRUE, 0)</f>
        <v>0</v>
      </c>
      <c r="AX91" s="4">
        <v>4.0</v>
      </c>
      <c r="AY91" s="4">
        <f t="array" ref="AY91">IFS(AX91&gt;5.1, 1, AX91&lt;2.4, 2, TRUE, 0)</f>
        <v>0</v>
      </c>
      <c r="AZ91" s="4">
        <v>140.0</v>
      </c>
      <c r="BA91" s="4">
        <f t="array" ref="BA91">IFS(AZ91&gt;146, 1, AZ91&lt;136, 2, TRUE, 0)</f>
        <v>0</v>
      </c>
      <c r="BB91" s="4">
        <v>3.65</v>
      </c>
      <c r="BC91" s="4">
        <f t="array" ref="BC91">IFS(BB91&gt;5.1, 1, BB91&lt;3.5, 2, TRUE, 0)</f>
        <v>0</v>
      </c>
      <c r="BD91" s="4">
        <v>7.68</v>
      </c>
      <c r="BE91" s="4">
        <f t="array" ref="BE91">IFS(BD91&gt;8.7, 1, BD91&lt;6.6, 2, TRUE, 0)</f>
        <v>0</v>
      </c>
      <c r="BF91" s="4">
        <v>4.3</v>
      </c>
      <c r="BG91" s="4">
        <f t="array" ref="BG91">IFS(BF91&gt;5.2, 1, BF91&lt;3.5, 2, TRUE, 0)</f>
        <v>0</v>
      </c>
      <c r="BL91" s="4">
        <v>49.0</v>
      </c>
      <c r="BM91" s="4">
        <f t="array" ref="BM91">IFS(BL91&gt;158, 1, BL91&lt;37, 2, TRUE, 0)</f>
        <v>0</v>
      </c>
      <c r="BR91" s="4">
        <v>554.2</v>
      </c>
      <c r="BS91" s="4">
        <f t="array" ref="BS91">IFS(BR91&gt;400, 1, BR91&lt;30, 2, TRUE, 0)</f>
        <v>1</v>
      </c>
      <c r="BT91" s="4">
        <v>1.29</v>
      </c>
      <c r="BU91" s="4">
        <f t="array" ref="BU91">IFS(BT91&gt;1.2, 1, BT91&lt;0.2, 2, TRUE, 0)</f>
        <v>1</v>
      </c>
      <c r="BV91" s="6" t="s">
        <v>195</v>
      </c>
      <c r="BW91" s="4">
        <f>COUNTIF(AA:AA,"0")</f>
        <v>74</v>
      </c>
    </row>
    <row r="92" ht="15.75" customHeight="1">
      <c r="A92" s="4" t="s">
        <v>196</v>
      </c>
      <c r="B92" s="1" t="s">
        <v>21</v>
      </c>
      <c r="C92" s="4">
        <v>93.0</v>
      </c>
      <c r="D92" s="4">
        <v>4.29</v>
      </c>
      <c r="E92" s="4">
        <f t="array" ref="E92">IFS(D92&gt;10, 1, D92&lt;4, 2, TRUE, 0)</f>
        <v>0</v>
      </c>
      <c r="F92" s="4">
        <v>3.33</v>
      </c>
      <c r="G92" s="4">
        <f t="array" ref="G92">IFS(F92&gt;6.2, 1, F92&lt;3.7, 2, TRUE, 0)</f>
        <v>2</v>
      </c>
      <c r="H92" s="4">
        <v>8.9</v>
      </c>
      <c r="I92" s="4">
        <f t="array" ref="I92">IFS(H92&gt;18, 1, H92&lt;13, 2, TRUE, 0)</f>
        <v>2</v>
      </c>
      <c r="J92" s="4">
        <v>27.9</v>
      </c>
      <c r="K92" s="4">
        <f t="array" ref="K92">IFS(J92&gt;55, 1, J92&lt;34, 2, TRUE, 0)</f>
        <v>2</v>
      </c>
      <c r="L92" s="4">
        <v>83.8</v>
      </c>
      <c r="M92" s="4">
        <f t="array" ref="M92">IFS(L92&gt;100, 1, L92&lt;80, 2, TRUE, 0)</f>
        <v>0</v>
      </c>
      <c r="N92" s="4">
        <v>26.7</v>
      </c>
      <c r="O92" s="4">
        <f t="array" ref="O92">IFS(N92&gt;32, 1, N92&lt;26, 2, TRUE, 0)</f>
        <v>0</v>
      </c>
      <c r="P92" s="4">
        <v>31.9</v>
      </c>
      <c r="Q92" s="4">
        <f t="array" ref="Q92">IFS(P92&gt;37, 1, P92&lt;31, 2, TRUE, 0)</f>
        <v>0</v>
      </c>
      <c r="R92" s="4">
        <v>218.0</v>
      </c>
      <c r="S92" s="4">
        <f t="array" ref="S92">IFS(R92&gt;400, 1, R92&lt;138, 2, TRUE, 0)</f>
        <v>0</v>
      </c>
      <c r="T92" s="4">
        <v>13.0</v>
      </c>
      <c r="U92" s="4">
        <f t="array" ref="U92">IFS(T92&gt;15, 1, T92&lt;11, 2, TRUE, 0)</f>
        <v>0</v>
      </c>
      <c r="V92" s="4">
        <v>2.55</v>
      </c>
      <c r="W92" s="4">
        <f t="array" ref="W92">IFS(V92&gt;78, 1, V92&lt;45, 2, TRUE, 0)</f>
        <v>2</v>
      </c>
      <c r="X92" s="4">
        <v>0.31</v>
      </c>
      <c r="Y92" s="4">
        <f t="array" ref="Y92">IFS(X92&gt;45, 1, X92&lt;23, 2, TRUE, 0)</f>
        <v>2</v>
      </c>
      <c r="Z92" s="4">
        <v>1.28</v>
      </c>
      <c r="AA92" s="4">
        <f t="array" ref="AA92">IFS(Z92&gt;10, 1, Z92&lt;2, 2, TRUE, 0)</f>
        <v>2</v>
      </c>
      <c r="AB92" s="4">
        <v>0.14</v>
      </c>
      <c r="AC92" s="4">
        <f t="array" ref="AC92">IFS(AB92&gt;6, 1, AB92&lt;0, 2, TRUE, 0)</f>
        <v>0</v>
      </c>
      <c r="AD92" s="4">
        <v>0.01</v>
      </c>
      <c r="AE92" s="4">
        <f t="array" ref="AE92">IFS(AD92&gt;2, 1, AD92&lt;0, 2, TRUE, 0)</f>
        <v>0</v>
      </c>
      <c r="AF92" s="4">
        <v>252.0</v>
      </c>
      <c r="AG92" s="4">
        <f t="array" ref="AG92">IFS(AF92&gt;100, 1, AF92&lt;70, 2, TRUE, 0)</f>
        <v>1</v>
      </c>
      <c r="AH92" s="4">
        <v>40.0</v>
      </c>
      <c r="AI92" s="4">
        <f t="array" ref="AI92">IFS(AH92&gt;20, 1, AH92&lt;8, 2, TRUE, 0)</f>
        <v>1</v>
      </c>
      <c r="AJ92" s="4">
        <v>1.99</v>
      </c>
      <c r="AK92" s="4">
        <f t="array" ref="AK92">IFS(AJ92&gt;1.3, 1, AJ92&lt;0.7, 2, TRUE, 0)</f>
        <v>1</v>
      </c>
      <c r="AL92" s="4">
        <v>16.2</v>
      </c>
      <c r="AM92" s="4">
        <f t="array" ref="AM92">IFS(AL92&gt;39, 1, AL92&lt;13, 2, TRUE, 0)</f>
        <v>0</v>
      </c>
      <c r="AN92" s="4">
        <v>11.0</v>
      </c>
      <c r="AO92" s="4">
        <f t="array" ref="AO92">IFS(AN92&gt;52, 1, AN92&lt;7, 2, TRUE, 0)</f>
        <v>0</v>
      </c>
      <c r="AP92" s="4">
        <v>4.7</v>
      </c>
      <c r="AQ92" s="4">
        <f t="array" ref="AQ92">IFS(AP92&gt;7.6, 1, AP92&lt;4.4, 2, TRUE, 0)</f>
        <v>0</v>
      </c>
      <c r="AR92" s="4">
        <v>145.0</v>
      </c>
      <c r="AS92" s="4">
        <f t="array" ref="AS92">IFS(AR92&gt;200, 1, AR92&lt;0, 2, TRUE, 0)</f>
        <v>0</v>
      </c>
      <c r="AT92" s="4">
        <v>110.0</v>
      </c>
      <c r="AU92" s="4">
        <f t="array" ref="AU92">IFS(AT92&gt;150, 1, AT92&lt;0, 2, TRUE, 0)</f>
        <v>0</v>
      </c>
      <c r="AV92" s="4">
        <v>8.7</v>
      </c>
      <c r="AW92" s="4">
        <f t="array" ref="AW92">IFS(AV92&gt;10.2, 1, AV92&lt;8.8, 2, TRUE, 0)</f>
        <v>2</v>
      </c>
      <c r="AX92" s="4">
        <v>2.6</v>
      </c>
      <c r="AY92" s="4">
        <f t="array" ref="AY92">IFS(AX92&gt;5.1, 1, AX92&lt;2.4, 2, TRUE, 0)</f>
        <v>0</v>
      </c>
      <c r="AZ92" s="4">
        <v>140.0</v>
      </c>
      <c r="BA92" s="4">
        <f t="array" ref="BA92">IFS(AZ92&gt;146, 1, AZ92&lt;136, 2, TRUE, 0)</f>
        <v>0</v>
      </c>
      <c r="BB92" s="4">
        <v>4.67</v>
      </c>
      <c r="BC92" s="4">
        <f t="array" ref="BC92">IFS(BB92&gt;5.1, 1, BB92&lt;3.5, 2, TRUE, 0)</f>
        <v>0</v>
      </c>
      <c r="BD92" s="4">
        <v>6.27</v>
      </c>
      <c r="BE92" s="4">
        <f t="array" ref="BE92">IFS(BD92&gt;8.7, 1, BD92&lt;6.6, 2, TRUE, 0)</f>
        <v>2</v>
      </c>
      <c r="BF92" s="4">
        <v>3.9</v>
      </c>
      <c r="BG92" s="4">
        <f t="array" ref="BG92">IFS(BF92&gt;5.2, 1, BF92&lt;3.5, 2, TRUE, 0)</f>
        <v>0</v>
      </c>
      <c r="BL92" s="4">
        <v>29.0</v>
      </c>
      <c r="BM92" s="4">
        <f t="array" ref="BM92">IFS(BL92&gt;158, 1, BL92&lt;37, 2, TRUE, 0)</f>
        <v>2</v>
      </c>
      <c r="BR92" s="4">
        <v>33.53</v>
      </c>
      <c r="BS92" s="4">
        <f t="array" ref="BS92">IFS(BR92&gt;400, 1, BR92&lt;30, 2, TRUE, 0)</f>
        <v>0</v>
      </c>
      <c r="BT92" s="4">
        <v>0.26</v>
      </c>
      <c r="BU92" s="4">
        <f t="array" ref="BU92">IFS(BT92&gt;1.2, 1, BT92&lt;0.2, 2, TRUE, 0)</f>
        <v>0</v>
      </c>
      <c r="BV92" s="6" t="s">
        <v>197</v>
      </c>
      <c r="BW92" s="4">
        <f>COUNTIF(AA:AA,"2")</f>
        <v>12</v>
      </c>
    </row>
    <row r="93" ht="15.75" customHeight="1">
      <c r="A93" s="4" t="s">
        <v>198</v>
      </c>
      <c r="B93" s="1" t="s">
        <v>21</v>
      </c>
      <c r="C93" s="4">
        <v>50.0</v>
      </c>
      <c r="D93" s="4">
        <v>6.17</v>
      </c>
      <c r="E93" s="4">
        <f t="array" ref="E93">IFS(D93&gt;10, 1, D93&lt;4, 2, TRUE, 0)</f>
        <v>0</v>
      </c>
      <c r="F93" s="4">
        <v>3.97</v>
      </c>
      <c r="G93" s="4">
        <f t="array" ref="G93">IFS(F93&gt;6.2, 1, F93&lt;3.7, 2, TRUE, 0)</f>
        <v>0</v>
      </c>
      <c r="H93" s="4">
        <v>10.3</v>
      </c>
      <c r="I93" s="4">
        <f t="array" ref="I93">IFS(H93&gt;18, 1, H93&lt;13, 2, TRUE, 0)</f>
        <v>2</v>
      </c>
      <c r="J93" s="4">
        <v>32.6</v>
      </c>
      <c r="K93" s="4">
        <f t="array" ref="K93">IFS(J93&gt;55, 1, J93&lt;34, 2, TRUE, 0)</f>
        <v>2</v>
      </c>
      <c r="L93" s="4">
        <v>82.1</v>
      </c>
      <c r="M93" s="4">
        <f t="array" ref="M93">IFS(L93&gt;100, 1, L93&lt;80, 2, TRUE, 0)</f>
        <v>0</v>
      </c>
      <c r="N93" s="4">
        <v>25.9</v>
      </c>
      <c r="O93" s="4">
        <f t="array" ref="O93">IFS(N93&gt;32, 1, N93&lt;26, 2, TRUE, 0)</f>
        <v>2</v>
      </c>
      <c r="P93" s="4">
        <v>31.6</v>
      </c>
      <c r="Q93" s="4">
        <f t="array" ref="Q93">IFS(P93&gt;37, 1, P93&lt;31, 2, TRUE, 0)</f>
        <v>0</v>
      </c>
      <c r="R93" s="4">
        <v>348.0</v>
      </c>
      <c r="S93" s="4">
        <f t="array" ref="S93">IFS(R93&gt;400, 1, R93&lt;138, 2, TRUE, 0)</f>
        <v>0</v>
      </c>
      <c r="T93" s="4">
        <v>15.1</v>
      </c>
      <c r="U93" s="4">
        <f t="array" ref="U93">IFS(T93&gt;15, 1, T93&lt;11, 2, TRUE, 0)</f>
        <v>1</v>
      </c>
      <c r="V93" s="4">
        <v>3.33</v>
      </c>
      <c r="W93" s="4">
        <f t="array" ref="W93">IFS(V93&gt;78, 1, V93&lt;45, 2, TRUE, 0)</f>
        <v>2</v>
      </c>
      <c r="X93" s="4">
        <v>0.27</v>
      </c>
      <c r="Y93" s="4">
        <f t="array" ref="Y93">IFS(X93&gt;45, 1, X93&lt;23, 2, TRUE, 0)</f>
        <v>2</v>
      </c>
      <c r="Z93" s="4">
        <v>2.49</v>
      </c>
      <c r="AA93" s="4">
        <f t="array" ref="AA93">IFS(Z93&gt;10, 1, Z93&lt;2, 2, TRUE, 0)</f>
        <v>0</v>
      </c>
      <c r="AB93" s="4">
        <v>0.05</v>
      </c>
      <c r="AC93" s="4">
        <f t="array" ref="AC93">IFS(AB93&gt;6, 1, AB93&lt;0, 2, TRUE, 0)</f>
        <v>0</v>
      </c>
      <c r="AD93" s="4">
        <v>0.03</v>
      </c>
      <c r="AE93" s="4">
        <f t="array" ref="AE93">IFS(AD93&gt;2, 1, AD93&lt;0, 2, TRUE, 0)</f>
        <v>0</v>
      </c>
      <c r="AF93" s="4">
        <v>144.0</v>
      </c>
      <c r="AG93" s="4">
        <f t="array" ref="AG93">IFS(AF93&gt;100, 1, AF93&lt;70, 2, TRUE, 0)</f>
        <v>1</v>
      </c>
      <c r="AH93" s="4">
        <v>10.0</v>
      </c>
      <c r="AI93" s="4">
        <f t="array" ref="AI93">IFS(AH93&gt;20, 1, AH93&lt;8, 2, TRUE, 0)</f>
        <v>0</v>
      </c>
      <c r="AJ93" s="4">
        <v>0.67</v>
      </c>
      <c r="AK93" s="4">
        <f t="array" ref="AK93">IFS(AJ93&gt;1.3, 1, AJ93&lt;0.7, 2, TRUE, 0)</f>
        <v>2</v>
      </c>
      <c r="AL93" s="4">
        <v>12.4</v>
      </c>
      <c r="AM93" s="4">
        <f t="array" ref="AM93">IFS(AL93&gt;39, 1, AL93&lt;13, 2, TRUE, 0)</f>
        <v>2</v>
      </c>
      <c r="AN93" s="4">
        <v>12.0</v>
      </c>
      <c r="AO93" s="4">
        <f t="array" ref="AO93">IFS(AN93&gt;52, 1, AN93&lt;7, 2, TRUE, 0)</f>
        <v>0</v>
      </c>
      <c r="AP93" s="4">
        <v>4.2</v>
      </c>
      <c r="AQ93" s="4">
        <f t="array" ref="AQ93">IFS(AP93&gt;7.6, 1, AP93&lt;4.4, 2, TRUE, 0)</f>
        <v>2</v>
      </c>
      <c r="AR93" s="4">
        <v>144.0</v>
      </c>
      <c r="AS93" s="4">
        <f t="array" ref="AS93">IFS(AR93&gt;200, 1, AR93&lt;0, 2, TRUE, 0)</f>
        <v>0</v>
      </c>
      <c r="AT93" s="4">
        <v>258.0</v>
      </c>
      <c r="AU93" s="4">
        <f t="array" ref="AU93">IFS(AT93&gt;150, 1, AT93&lt;0, 2, TRUE, 0)</f>
        <v>1</v>
      </c>
      <c r="AV93" s="4">
        <v>9.5</v>
      </c>
      <c r="AW93" s="4">
        <f t="array" ref="AW93">IFS(AV93&gt;10.2, 1, AV93&lt;8.8, 2, TRUE, 0)</f>
        <v>0</v>
      </c>
      <c r="AX93" s="4">
        <v>3.2</v>
      </c>
      <c r="AY93" s="4">
        <f t="array" ref="AY93">IFS(AX93&gt;5.1, 1, AX93&lt;2.4, 2, TRUE, 0)</f>
        <v>0</v>
      </c>
      <c r="AZ93" s="4">
        <v>143.0</v>
      </c>
      <c r="BA93" s="4">
        <f t="array" ref="BA93">IFS(AZ93&gt;146, 1, AZ93&lt;136, 2, TRUE, 0)</f>
        <v>0</v>
      </c>
      <c r="BB93" s="4">
        <v>4.15</v>
      </c>
      <c r="BC93" s="4">
        <f t="array" ref="BC93">IFS(BB93&gt;5.1, 1, BB93&lt;3.5, 2, TRUE, 0)</f>
        <v>0</v>
      </c>
      <c r="BD93" s="4">
        <v>7.31</v>
      </c>
      <c r="BE93" s="4">
        <f t="array" ref="BE93">IFS(BD93&gt;8.7, 1, BD93&lt;6.6, 2, TRUE, 0)</f>
        <v>0</v>
      </c>
      <c r="BF93" s="4">
        <v>4.7</v>
      </c>
      <c r="BG93" s="4">
        <f t="array" ref="BG93">IFS(BF93&gt;5.2, 1, BF93&lt;3.5, 2, TRUE, 0)</f>
        <v>0</v>
      </c>
      <c r="BL93" s="4">
        <v>22.0</v>
      </c>
      <c r="BM93" s="4">
        <f t="array" ref="BM93">IFS(BL93&gt;158, 1, BL93&lt;37, 2, TRUE, 0)</f>
        <v>2</v>
      </c>
      <c r="BR93" s="4">
        <v>10.64</v>
      </c>
      <c r="BS93" s="4">
        <f t="array" ref="BS93">IFS(BR93&gt;400, 1, BR93&lt;30, 2, TRUE, 0)</f>
        <v>2</v>
      </c>
      <c r="BT93" s="4">
        <v>0.5</v>
      </c>
      <c r="BU93" s="4">
        <f t="array" ref="BU93">IFS(BT93&gt;1.2, 1, BT93&lt;0.2, 2, TRUE, 0)</f>
        <v>0</v>
      </c>
    </row>
    <row r="94" ht="15.75" customHeight="1">
      <c r="A94" s="4" t="s">
        <v>199</v>
      </c>
      <c r="B94" s="1" t="s">
        <v>21</v>
      </c>
      <c r="C94" s="4">
        <v>55.0</v>
      </c>
      <c r="D94" s="4">
        <v>5.76</v>
      </c>
      <c r="E94" s="4">
        <f t="array" ref="E94">IFS(D94&gt;10, 1, D94&lt;4, 2, TRUE, 0)</f>
        <v>0</v>
      </c>
      <c r="F94" s="4">
        <v>5.58</v>
      </c>
      <c r="G94" s="4">
        <f t="array" ref="G94">IFS(F94&gt;6.2, 1, F94&lt;3.7, 2, TRUE, 0)</f>
        <v>0</v>
      </c>
      <c r="H94" s="4">
        <v>12.6</v>
      </c>
      <c r="I94" s="4">
        <f t="array" ref="I94">IFS(H94&gt;18, 1, H94&lt;13, 2, TRUE, 0)</f>
        <v>2</v>
      </c>
      <c r="J94" s="4">
        <v>40.4</v>
      </c>
      <c r="K94" s="4">
        <f t="array" ref="K94">IFS(J94&gt;55, 1, J94&lt;34, 2, TRUE, 0)</f>
        <v>0</v>
      </c>
      <c r="L94" s="4">
        <v>72.4</v>
      </c>
      <c r="M94" s="4">
        <f t="array" ref="M94">IFS(L94&gt;100, 1, L94&lt;80, 2, TRUE, 0)</f>
        <v>2</v>
      </c>
      <c r="N94" s="4">
        <v>22.6</v>
      </c>
      <c r="O94" s="4">
        <f t="array" ref="O94">IFS(N94&gt;32, 1, N94&lt;26, 2, TRUE, 0)</f>
        <v>2</v>
      </c>
      <c r="P94" s="4">
        <v>31.2</v>
      </c>
      <c r="Q94" s="4">
        <f t="array" ref="Q94">IFS(P94&gt;37, 1, P94&lt;31, 2, TRUE, 0)</f>
        <v>0</v>
      </c>
      <c r="R94" s="4">
        <v>79.0</v>
      </c>
      <c r="S94" s="4">
        <f t="array" ref="S94">IFS(R94&gt;400, 1, R94&lt;138, 2, TRUE, 0)</f>
        <v>2</v>
      </c>
      <c r="T94" s="4">
        <v>13.9</v>
      </c>
      <c r="U94" s="4">
        <f t="array" ref="U94">IFS(T94&gt;15, 1, T94&lt;11, 2, TRUE, 0)</f>
        <v>0</v>
      </c>
      <c r="V94" s="4">
        <v>3.7</v>
      </c>
      <c r="W94" s="4">
        <f t="array" ref="W94">IFS(V94&gt;78, 1, V94&lt;45, 2, TRUE, 0)</f>
        <v>2</v>
      </c>
      <c r="X94" s="4">
        <v>0.21</v>
      </c>
      <c r="Y94" s="4">
        <f t="array" ref="Y94">IFS(X94&gt;45, 1, X94&lt;23, 2, TRUE, 0)</f>
        <v>2</v>
      </c>
      <c r="Z94" s="4">
        <v>1.63</v>
      </c>
      <c r="AA94" s="4">
        <f t="array" ref="AA94">IFS(Z94&gt;10, 1, Z94&lt;2, 2, TRUE, 0)</f>
        <v>2</v>
      </c>
      <c r="AB94" s="4">
        <v>0.18</v>
      </c>
      <c r="AC94" s="4">
        <f t="array" ref="AC94">IFS(AB94&gt;6, 1, AB94&lt;0, 2, TRUE, 0)</f>
        <v>0</v>
      </c>
      <c r="AD94" s="4">
        <v>0.04</v>
      </c>
      <c r="AE94" s="4">
        <f t="array" ref="AE94">IFS(AD94&gt;2, 1, AD94&lt;0, 2, TRUE, 0)</f>
        <v>0</v>
      </c>
      <c r="AF94" s="4">
        <v>100.0</v>
      </c>
      <c r="AG94" s="4">
        <f t="array" ref="AG94">IFS(AF94&gt;100, 1, AF94&lt;70, 2, TRUE, 0)</f>
        <v>0</v>
      </c>
      <c r="AH94" s="4">
        <v>11.0</v>
      </c>
      <c r="AI94" s="4">
        <f t="array" ref="AI94">IFS(AH94&gt;20, 1, AH94&lt;8, 2, TRUE, 0)</f>
        <v>0</v>
      </c>
      <c r="AJ94" s="4">
        <v>0.74</v>
      </c>
      <c r="AK94" s="4">
        <f t="array" ref="AK94">IFS(AJ94&gt;1.3, 1, AJ94&lt;0.7, 2, TRUE, 0)</f>
        <v>0</v>
      </c>
      <c r="AL94" s="4">
        <v>28.1</v>
      </c>
      <c r="AM94" s="4">
        <f t="array" ref="AM94">IFS(AL94&gt;39, 1, AL94&lt;13, 2, TRUE, 0)</f>
        <v>0</v>
      </c>
      <c r="AN94" s="4">
        <v>31.0</v>
      </c>
      <c r="AO94" s="4">
        <f t="array" ref="AO94">IFS(AN94&gt;52, 1, AN94&lt;7, 2, TRUE, 0)</f>
        <v>0</v>
      </c>
      <c r="AP94" s="4">
        <v>7.4</v>
      </c>
      <c r="AQ94" s="4">
        <f t="array" ref="AQ94">IFS(AP94&gt;7.6, 1, AP94&lt;4.4, 2, TRUE, 0)</f>
        <v>0</v>
      </c>
      <c r="AR94" s="4">
        <v>190.0</v>
      </c>
      <c r="AS94" s="4">
        <f t="array" ref="AS94">IFS(AR94&gt;200, 1, AR94&lt;0, 2, TRUE, 0)</f>
        <v>0</v>
      </c>
      <c r="AT94" s="4">
        <v>140.0</v>
      </c>
      <c r="AU94" s="4">
        <f t="array" ref="AU94">IFS(AT94&gt;150, 1, AT94&lt;0, 2, TRUE, 0)</f>
        <v>0</v>
      </c>
      <c r="AV94" s="4">
        <v>9.8</v>
      </c>
      <c r="AW94" s="4">
        <f t="array" ref="AW94">IFS(AV94&gt;10.2, 1, AV94&lt;8.8, 2, TRUE, 0)</f>
        <v>0</v>
      </c>
      <c r="AX94" s="4">
        <v>4.0</v>
      </c>
      <c r="AY94" s="4">
        <f t="array" ref="AY94">IFS(AX94&gt;5.1, 1, AX94&lt;2.4, 2, TRUE, 0)</f>
        <v>0</v>
      </c>
      <c r="AZ94" s="4">
        <v>142.0</v>
      </c>
      <c r="BA94" s="4">
        <f t="array" ref="BA94">IFS(AZ94&gt;146, 1, AZ94&lt;136, 2, TRUE, 0)</f>
        <v>0</v>
      </c>
      <c r="BB94" s="4">
        <v>4.33</v>
      </c>
      <c r="BC94" s="4">
        <f t="array" ref="BC94">IFS(BB94&gt;5.1, 1, BB94&lt;3.5, 2, TRUE, 0)</f>
        <v>0</v>
      </c>
      <c r="BD94" s="4">
        <v>7.87</v>
      </c>
      <c r="BE94" s="4">
        <f t="array" ref="BE94">IFS(BD94&gt;8.7, 1, BD94&lt;6.6, 2, TRUE, 0)</f>
        <v>0</v>
      </c>
      <c r="BF94" s="4">
        <v>4.8</v>
      </c>
      <c r="BG94" s="4">
        <f t="array" ref="BG94">IFS(BF94&gt;5.2, 1, BF94&lt;3.5, 2, TRUE, 0)</f>
        <v>0</v>
      </c>
      <c r="BL94" s="4">
        <v>94.0</v>
      </c>
      <c r="BM94" s="4">
        <f t="array" ref="BM94">IFS(BL94&gt;158, 1, BL94&lt;37, 2, TRUE, 0)</f>
        <v>0</v>
      </c>
      <c r="BR94" s="4">
        <v>122.74</v>
      </c>
      <c r="BS94" s="4">
        <f t="array" ref="BS94">IFS(BR94&gt;400, 1, BR94&lt;30, 2, TRUE, 0)</f>
        <v>0</v>
      </c>
      <c r="BT94" s="4">
        <v>0.73</v>
      </c>
      <c r="BU94" s="4">
        <f t="array" ref="BU94">IFS(BT94&gt;1.2, 1, BT94&lt;0.2, 2, TRUE, 0)</f>
        <v>0</v>
      </c>
      <c r="BV94" s="1" t="s">
        <v>200</v>
      </c>
      <c r="BW94" s="4">
        <f>COUNTIF(AC:AC,"1")</f>
        <v>17</v>
      </c>
    </row>
    <row r="95" ht="15.75" customHeight="1">
      <c r="A95" s="4" t="s">
        <v>201</v>
      </c>
      <c r="B95" s="1" t="s">
        <v>11</v>
      </c>
      <c r="C95" s="4">
        <v>51.0</v>
      </c>
      <c r="D95" s="4">
        <v>6.39</v>
      </c>
      <c r="E95" s="4">
        <f t="array" ref="E95">IFS(D95&gt;10, 1, D95&lt;4, 2, TRUE, 0)</f>
        <v>0</v>
      </c>
      <c r="F95" s="4">
        <v>5.1</v>
      </c>
      <c r="G95" s="4">
        <f t="array" ref="G95">IFS(F95&gt;6.2, 1, F95&lt;3.7, 2, TRUE, 0)</f>
        <v>0</v>
      </c>
      <c r="H95" s="4">
        <v>15.7</v>
      </c>
      <c r="I95" s="4">
        <f t="array" ref="I95">IFS(H95&gt;18, 1, H95&lt;13, 2, TRUE, 0)</f>
        <v>0</v>
      </c>
      <c r="J95" s="4">
        <v>44.9</v>
      </c>
      <c r="K95" s="4">
        <f t="array" ref="K95">IFS(J95&gt;55, 1, J95&lt;34, 2, TRUE, 0)</f>
        <v>0</v>
      </c>
      <c r="L95" s="4">
        <v>88.0</v>
      </c>
      <c r="M95" s="4">
        <f t="array" ref="M95">IFS(L95&gt;100, 1, L95&lt;80, 2, TRUE, 0)</f>
        <v>0</v>
      </c>
      <c r="N95" s="4">
        <v>30.8</v>
      </c>
      <c r="O95" s="4">
        <f t="array" ref="O95">IFS(N95&gt;32, 1, N95&lt;26, 2, TRUE, 0)</f>
        <v>0</v>
      </c>
      <c r="P95" s="4">
        <v>35.0</v>
      </c>
      <c r="Q95" s="4">
        <f t="array" ref="Q95">IFS(P95&gt;37, 1, P95&lt;31, 2, TRUE, 0)</f>
        <v>0</v>
      </c>
      <c r="R95" s="4">
        <v>174.0</v>
      </c>
      <c r="S95" s="4">
        <f t="array" ref="S95">IFS(R95&gt;400, 1, R95&lt;138, 2, TRUE, 0)</f>
        <v>0</v>
      </c>
      <c r="T95" s="4">
        <v>11.9</v>
      </c>
      <c r="U95" s="4">
        <f t="array" ref="U95">IFS(T95&gt;15, 1, T95&lt;11, 2, TRUE, 0)</f>
        <v>0</v>
      </c>
      <c r="V95" s="4">
        <v>3.11</v>
      </c>
      <c r="W95" s="4">
        <f t="array" ref="W95">IFS(V95&gt;78, 1, V95&lt;45, 2, TRUE, 0)</f>
        <v>2</v>
      </c>
      <c r="X95" s="4">
        <v>0.47</v>
      </c>
      <c r="Y95" s="4">
        <f t="array" ref="Y95">IFS(X95&gt;45, 1, X95&lt;23, 2, TRUE, 0)</f>
        <v>2</v>
      </c>
      <c r="Z95" s="4">
        <v>2.35</v>
      </c>
      <c r="AA95" s="4">
        <f t="array" ref="AA95">IFS(Z95&gt;10, 1, Z95&lt;2, 2, TRUE, 0)</f>
        <v>0</v>
      </c>
      <c r="AB95" s="4">
        <v>0.38</v>
      </c>
      <c r="AC95" s="4">
        <f t="array" ref="AC95">IFS(AB95&gt;6, 1, AB95&lt;0, 2, TRUE, 0)</f>
        <v>0</v>
      </c>
      <c r="AD95" s="4">
        <v>0.08</v>
      </c>
      <c r="AE95" s="4">
        <f t="array" ref="AE95">IFS(AD95&gt;2, 1, AD95&lt;0, 2, TRUE, 0)</f>
        <v>0</v>
      </c>
      <c r="AF95" s="4">
        <v>99.0</v>
      </c>
      <c r="AG95" s="4">
        <f t="array" ref="AG95">IFS(AF95&gt;100, 1, AF95&lt;70, 2, TRUE, 0)</f>
        <v>0</v>
      </c>
      <c r="AH95" s="4">
        <v>17.0</v>
      </c>
      <c r="AI95" s="4">
        <f t="array" ref="AI95">IFS(AH95&gt;20, 1, AH95&lt;8, 2, TRUE, 0)</f>
        <v>0</v>
      </c>
      <c r="AJ95" s="4">
        <v>1.14</v>
      </c>
      <c r="AK95" s="4">
        <f t="array" ref="AK95">IFS(AJ95&gt;1.3, 1, AJ95&lt;0.7, 2, TRUE, 0)</f>
        <v>0</v>
      </c>
      <c r="AL95" s="4">
        <v>24.1</v>
      </c>
      <c r="AM95" s="4">
        <f t="array" ref="AM95">IFS(AL95&gt;39, 1, AL95&lt;13, 2, TRUE, 0)</f>
        <v>0</v>
      </c>
      <c r="AN95" s="4">
        <v>24.0</v>
      </c>
      <c r="AO95" s="4">
        <f t="array" ref="AO95">IFS(AN95&gt;52, 1, AN95&lt;7, 2, TRUE, 0)</f>
        <v>0</v>
      </c>
      <c r="AP95" s="4">
        <v>6.2</v>
      </c>
      <c r="AQ95" s="4">
        <f t="array" ref="AQ95">IFS(AP95&gt;7.6, 1, AP95&lt;4.4, 2, TRUE, 0)</f>
        <v>0</v>
      </c>
      <c r="AR95" s="4">
        <v>224.0</v>
      </c>
      <c r="AS95" s="4">
        <f t="array" ref="AS95">IFS(AR95&gt;200, 1, AR95&lt;0, 2, TRUE, 0)</f>
        <v>1</v>
      </c>
      <c r="AT95" s="4">
        <v>151.0</v>
      </c>
      <c r="AU95" s="4">
        <f t="array" ref="AU95">IFS(AT95&gt;150, 1, AT95&lt;0, 2, TRUE, 0)</f>
        <v>1</v>
      </c>
      <c r="AV95" s="4">
        <v>9.5</v>
      </c>
      <c r="AW95" s="4">
        <f t="array" ref="AW95">IFS(AV95&gt;10.2, 1, AV95&lt;8.8, 2, TRUE, 0)</f>
        <v>0</v>
      </c>
      <c r="AX95" s="4">
        <v>3.7</v>
      </c>
      <c r="AY95" s="4">
        <f t="array" ref="AY95">IFS(AX95&gt;5.1, 1, AX95&lt;2.4, 2, TRUE, 0)</f>
        <v>0</v>
      </c>
      <c r="AZ95" s="4">
        <v>141.0</v>
      </c>
      <c r="BA95" s="4">
        <f t="array" ref="BA95">IFS(AZ95&gt;146, 1, AZ95&lt;136, 2, TRUE, 0)</f>
        <v>0</v>
      </c>
      <c r="BB95" s="4">
        <v>4.94</v>
      </c>
      <c r="BC95" s="4">
        <f t="array" ref="BC95">IFS(BB95&gt;5.1, 1, BB95&lt;3.5, 2, TRUE, 0)</f>
        <v>0</v>
      </c>
      <c r="BD95" s="4">
        <v>7.41</v>
      </c>
      <c r="BE95" s="4">
        <f t="array" ref="BE95">IFS(BD95&gt;8.7, 1, BD95&lt;6.6, 2, TRUE, 0)</f>
        <v>0</v>
      </c>
      <c r="BF95" s="4">
        <v>4.8</v>
      </c>
      <c r="BG95" s="4">
        <f t="array" ref="BG95">IFS(BF95&gt;5.2, 1, BF95&lt;3.5, 2, TRUE, 0)</f>
        <v>0</v>
      </c>
      <c r="BL95" s="4">
        <v>107.0</v>
      </c>
      <c r="BM95" s="4">
        <f t="array" ref="BM95">IFS(BL95&gt;158, 1, BL95&lt;37, 2, TRUE, 0)</f>
        <v>0</v>
      </c>
      <c r="BR95" s="4">
        <v>249.08</v>
      </c>
      <c r="BS95" s="4">
        <f t="array" ref="BS95">IFS(BR95&gt;400, 1, BR95&lt;30, 2, TRUE, 0)</f>
        <v>0</v>
      </c>
      <c r="BT95" s="4">
        <v>1.45</v>
      </c>
      <c r="BU95" s="4">
        <f t="array" ref="BU95">IFS(BT95&gt;1.2, 1, BT95&lt;0.2, 2, TRUE, 0)</f>
        <v>1</v>
      </c>
      <c r="BV95" s="6" t="s">
        <v>202</v>
      </c>
      <c r="BW95" s="4">
        <f>COUNTIF(AC:AC,"0")</f>
        <v>77</v>
      </c>
    </row>
    <row r="96" ht="15.75" customHeight="1">
      <c r="A96" s="4" t="s">
        <v>203</v>
      </c>
      <c r="B96" s="1" t="s">
        <v>11</v>
      </c>
      <c r="C96" s="4">
        <v>60.0</v>
      </c>
      <c r="D96" s="4">
        <v>11.15</v>
      </c>
      <c r="E96" s="4">
        <f t="array" ref="E96">IFS(D96&gt;10, 1, D96&lt;4, 2, TRUE, 0)</f>
        <v>1</v>
      </c>
      <c r="F96" s="4">
        <v>4.3</v>
      </c>
      <c r="G96" s="4">
        <f t="array" ref="G96">IFS(F96&gt;6.2, 1, F96&lt;3.7, 2, TRUE, 0)</f>
        <v>0</v>
      </c>
      <c r="H96" s="4">
        <v>12.9</v>
      </c>
      <c r="I96" s="4">
        <f t="array" ref="I96">IFS(H96&gt;18, 1, H96&lt;13, 2, TRUE, 0)</f>
        <v>2</v>
      </c>
      <c r="J96" s="4">
        <v>38.4</v>
      </c>
      <c r="K96" s="4">
        <f t="array" ref="K96">IFS(J96&gt;55, 1, J96&lt;34, 2, TRUE, 0)</f>
        <v>0</v>
      </c>
      <c r="L96" s="4">
        <v>89.3</v>
      </c>
      <c r="M96" s="4">
        <f t="array" ref="M96">IFS(L96&gt;100, 1, L96&lt;80, 2, TRUE, 0)</f>
        <v>0</v>
      </c>
      <c r="N96" s="4">
        <v>30.0</v>
      </c>
      <c r="O96" s="4">
        <f t="array" ref="O96">IFS(N96&gt;32, 1, N96&lt;26, 2, TRUE, 0)</f>
        <v>0</v>
      </c>
      <c r="P96" s="4">
        <v>33.6</v>
      </c>
      <c r="Q96" s="4">
        <f t="array" ref="Q96">IFS(P96&gt;37, 1, P96&lt;31, 2, TRUE, 0)</f>
        <v>0</v>
      </c>
      <c r="R96" s="4">
        <v>244.0</v>
      </c>
      <c r="S96" s="4">
        <f t="array" ref="S96">IFS(R96&gt;400, 1, R96&lt;138, 2, TRUE, 0)</f>
        <v>0</v>
      </c>
      <c r="T96" s="4">
        <v>12.8</v>
      </c>
      <c r="U96" s="4">
        <f t="array" ref="U96">IFS(T96&gt;15, 1, T96&lt;11, 2, TRUE, 0)</f>
        <v>0</v>
      </c>
      <c r="V96" s="4">
        <v>7.76</v>
      </c>
      <c r="W96" s="4">
        <f t="array" ref="W96">IFS(V96&gt;78, 1, V96&lt;45, 2, TRUE, 0)</f>
        <v>2</v>
      </c>
      <c r="X96" s="4">
        <v>0.48</v>
      </c>
      <c r="Y96" s="4">
        <f t="array" ref="Y96">IFS(X96&gt;45, 1, X96&lt;23, 2, TRUE, 0)</f>
        <v>2</v>
      </c>
      <c r="Z96" s="4">
        <v>2.69</v>
      </c>
      <c r="AA96" s="4">
        <f t="array" ref="AA96">IFS(Z96&gt;10, 1, Z96&lt;2, 2, TRUE, 0)</f>
        <v>0</v>
      </c>
      <c r="AB96" s="4">
        <v>0.17</v>
      </c>
      <c r="AC96" s="4">
        <f t="array" ref="AC96">IFS(AB96&gt;6, 1, AB96&lt;0, 2, TRUE, 0)</f>
        <v>0</v>
      </c>
      <c r="AD96" s="4">
        <v>0.05</v>
      </c>
      <c r="AE96" s="4">
        <f t="array" ref="AE96">IFS(AD96&gt;2, 1, AD96&lt;0, 2, TRUE, 0)</f>
        <v>0</v>
      </c>
      <c r="AF96" s="4">
        <v>115.0</v>
      </c>
      <c r="AG96" s="4">
        <f t="array" ref="AG96">IFS(AF96&gt;100, 1, AF96&lt;70, 2, TRUE, 0)</f>
        <v>1</v>
      </c>
      <c r="AH96" s="4">
        <v>18.0</v>
      </c>
      <c r="AI96" s="4">
        <f t="array" ref="AI96">IFS(AH96&gt;20, 1, AH96&lt;8, 2, TRUE, 0)</f>
        <v>0</v>
      </c>
      <c r="AJ96" s="4">
        <v>0.93</v>
      </c>
      <c r="AK96" s="4">
        <f t="array" ref="AK96">IFS(AJ96&gt;1.3, 1, AJ96&lt;0.7, 2, TRUE, 0)</f>
        <v>0</v>
      </c>
      <c r="AL96" s="4">
        <v>15.1</v>
      </c>
      <c r="AM96" s="4">
        <f t="array" ref="AM96">IFS(AL96&gt;39, 1, AL96&lt;13, 2, TRUE, 0)</f>
        <v>0</v>
      </c>
      <c r="AN96" s="4">
        <v>11.0</v>
      </c>
      <c r="AO96" s="4">
        <f t="array" ref="AO96">IFS(AN96&gt;52, 1, AN96&lt;7, 2, TRUE, 0)</f>
        <v>0</v>
      </c>
      <c r="AP96" s="4">
        <v>4.6</v>
      </c>
      <c r="AQ96" s="4">
        <f t="array" ref="AQ96">IFS(AP96&gt;7.6, 1, AP96&lt;4.4, 2, TRUE, 0)</f>
        <v>0</v>
      </c>
      <c r="AR96" s="4">
        <v>186.0</v>
      </c>
      <c r="AS96" s="4">
        <f t="array" ref="AS96">IFS(AR96&gt;200, 1, AR96&lt;0, 2, TRUE, 0)</f>
        <v>0</v>
      </c>
      <c r="AT96" s="4">
        <v>157.0</v>
      </c>
      <c r="AU96" s="4">
        <f t="array" ref="AU96">IFS(AT96&gt;150, 1, AT96&lt;0, 2, TRUE, 0)</f>
        <v>1</v>
      </c>
      <c r="AV96" s="4">
        <v>9.2</v>
      </c>
      <c r="AW96" s="4">
        <f t="array" ref="AW96">IFS(AV96&gt;10.2, 1, AV96&lt;8.8, 2, TRUE, 0)</f>
        <v>0</v>
      </c>
      <c r="AX96" s="4">
        <v>4.1</v>
      </c>
      <c r="AY96" s="4">
        <f t="array" ref="AY96">IFS(AX96&gt;5.1, 1, AX96&lt;2.4, 2, TRUE, 0)</f>
        <v>0</v>
      </c>
      <c r="AZ96" s="4">
        <v>144.0</v>
      </c>
      <c r="BA96" s="4">
        <f t="array" ref="BA96">IFS(AZ96&gt;146, 1, AZ96&lt;136, 2, TRUE, 0)</f>
        <v>0</v>
      </c>
      <c r="BB96" s="4">
        <v>4.1</v>
      </c>
      <c r="BC96" s="4">
        <f t="array" ref="BC96">IFS(BB96&gt;5.1, 1, BB96&lt;3.5, 2, TRUE, 0)</f>
        <v>0</v>
      </c>
      <c r="BD96" s="4">
        <v>6.71</v>
      </c>
      <c r="BE96" s="4">
        <f t="array" ref="BE96">IFS(BD96&gt;8.7, 1, BD96&lt;6.6, 2, TRUE, 0)</f>
        <v>0</v>
      </c>
      <c r="BF96" s="4">
        <v>4.2</v>
      </c>
      <c r="BG96" s="4">
        <f t="array" ref="BG96">IFS(BF96&gt;5.2, 1, BF96&lt;3.5, 2, TRUE, 0)</f>
        <v>0</v>
      </c>
      <c r="BL96" s="4">
        <v>77.0</v>
      </c>
      <c r="BM96" s="4">
        <f t="array" ref="BM96">IFS(BL96&gt;158, 1, BL96&lt;37, 2, TRUE, 0)</f>
        <v>0</v>
      </c>
      <c r="BR96" s="4">
        <v>106.15</v>
      </c>
      <c r="BS96" s="4">
        <f t="array" ref="BS96">IFS(BR96&gt;400, 1, BR96&lt;30, 2, TRUE, 0)</f>
        <v>0</v>
      </c>
      <c r="BT96" s="4">
        <v>0.54</v>
      </c>
      <c r="BU96" s="4">
        <f t="array" ref="BU96">IFS(BT96&gt;1.2, 1, BT96&lt;0.2, 2, TRUE, 0)</f>
        <v>0</v>
      </c>
      <c r="BV96" s="6" t="s">
        <v>204</v>
      </c>
      <c r="BW96" s="4">
        <f>COUNTIF(AC:AC,"2")</f>
        <v>0</v>
      </c>
    </row>
    <row r="97" ht="15.75" customHeight="1">
      <c r="A97" s="4" t="s">
        <v>205</v>
      </c>
      <c r="B97" s="1" t="s">
        <v>21</v>
      </c>
      <c r="C97" s="4">
        <v>70.0</v>
      </c>
      <c r="D97" s="4">
        <v>11.0</v>
      </c>
      <c r="E97" s="4">
        <f t="array" ref="E97">IFS(D97&gt;10, 1, D97&lt;4, 2, TRUE, 0)</f>
        <v>1</v>
      </c>
      <c r="F97" s="4">
        <v>2.18</v>
      </c>
      <c r="G97" s="4">
        <f t="array" ref="G97">IFS(F97&gt;6.2, 1, F97&lt;3.7, 2, TRUE, 0)</f>
        <v>2</v>
      </c>
      <c r="H97" s="4">
        <v>6.6</v>
      </c>
      <c r="I97" s="4">
        <f t="array" ref="I97">IFS(H97&gt;18, 1, H97&lt;13, 2, TRUE, 0)</f>
        <v>2</v>
      </c>
      <c r="J97" s="4">
        <v>20.1</v>
      </c>
      <c r="K97" s="4">
        <f t="array" ref="K97">IFS(J97&gt;55, 1, J97&lt;34, 2, TRUE, 0)</f>
        <v>2</v>
      </c>
      <c r="L97" s="4">
        <v>92.2</v>
      </c>
      <c r="M97" s="4">
        <f t="array" ref="M97">IFS(L97&gt;100, 1, L97&lt;80, 2, TRUE, 0)</f>
        <v>0</v>
      </c>
      <c r="N97" s="4">
        <v>30.3</v>
      </c>
      <c r="O97" s="4">
        <f t="array" ref="O97">IFS(N97&gt;32, 1, N97&lt;26, 2, TRUE, 0)</f>
        <v>0</v>
      </c>
      <c r="P97" s="4">
        <v>32.8</v>
      </c>
      <c r="Q97" s="4">
        <f t="array" ref="Q97">IFS(P97&gt;37, 1, P97&lt;31, 2, TRUE, 0)</f>
        <v>0</v>
      </c>
      <c r="R97" s="4">
        <v>193.0</v>
      </c>
      <c r="S97" s="4">
        <f t="array" ref="S97">IFS(R97&gt;400, 1, R97&lt;138, 2, TRUE, 0)</f>
        <v>0</v>
      </c>
      <c r="T97" s="4">
        <v>13.8</v>
      </c>
      <c r="U97" s="4">
        <f t="array" ref="U97">IFS(T97&gt;15, 1, T97&lt;11, 2, TRUE, 0)</f>
        <v>0</v>
      </c>
      <c r="V97" s="4">
        <v>7.86</v>
      </c>
      <c r="W97" s="4">
        <f t="array" ref="W97">IFS(V97&gt;78, 1, V97&lt;45, 2, TRUE, 0)</f>
        <v>2</v>
      </c>
      <c r="X97" s="4">
        <v>0.63</v>
      </c>
      <c r="Y97" s="4">
        <f t="array" ref="Y97">IFS(X97&gt;45, 1, X97&lt;23, 2, TRUE, 0)</f>
        <v>2</v>
      </c>
      <c r="Z97" s="4">
        <v>2.35</v>
      </c>
      <c r="AA97" s="4">
        <f t="array" ref="AA97">IFS(Z97&gt;10, 1, Z97&lt;2, 2, TRUE, 0)</f>
        <v>0</v>
      </c>
      <c r="AB97" s="4">
        <v>0.12</v>
      </c>
      <c r="AC97" s="4">
        <f t="array" ref="AC97">IFS(AB97&gt;6, 1, AB97&lt;0, 2, TRUE, 0)</f>
        <v>0</v>
      </c>
      <c r="AD97" s="4">
        <v>0.04</v>
      </c>
      <c r="AE97" s="4">
        <f t="array" ref="AE97">IFS(AD97&gt;2, 1, AD97&lt;0, 2, TRUE, 0)</f>
        <v>0</v>
      </c>
      <c r="AF97" s="4">
        <v>127.0</v>
      </c>
      <c r="AG97" s="4">
        <f t="array" ref="AG97">IFS(AF97&gt;100, 1, AF97&lt;70, 2, TRUE, 0)</f>
        <v>1</v>
      </c>
      <c r="AH97" s="4">
        <v>27.0</v>
      </c>
      <c r="AI97" s="4">
        <f t="array" ref="AI97">IFS(AH97&gt;20, 1, AH97&lt;8, 2, TRUE, 0)</f>
        <v>1</v>
      </c>
      <c r="AJ97" s="4">
        <v>0.67</v>
      </c>
      <c r="AK97" s="4">
        <f t="array" ref="AK97">IFS(AJ97&gt;1.3, 1, AJ97&lt;0.7, 2, TRUE, 0)</f>
        <v>2</v>
      </c>
      <c r="AL97" s="4">
        <v>22.1</v>
      </c>
      <c r="AM97" s="4">
        <f t="array" ref="AM97">IFS(AL97&gt;39, 1, AL97&lt;13, 2, TRUE, 0)</f>
        <v>0</v>
      </c>
      <c r="AN97" s="4">
        <v>18.0</v>
      </c>
      <c r="AO97" s="4">
        <f t="array" ref="AO97">IFS(AN97&gt;52, 1, AN97&lt;7, 2, TRUE, 0)</f>
        <v>0</v>
      </c>
      <c r="AP97" s="4">
        <v>4.5</v>
      </c>
      <c r="AQ97" s="4">
        <f t="array" ref="AQ97">IFS(AP97&gt;7.6, 1, AP97&lt;4.4, 2, TRUE, 0)</f>
        <v>0</v>
      </c>
      <c r="AR97" s="4">
        <v>133.0</v>
      </c>
      <c r="AS97" s="4">
        <f t="array" ref="AS97">IFS(AR97&gt;200, 1, AR97&lt;0, 2, TRUE, 0)</f>
        <v>0</v>
      </c>
      <c r="AT97" s="4">
        <v>268.0</v>
      </c>
      <c r="AU97" s="4">
        <f t="array" ref="AU97">IFS(AT97&gt;150, 1, AT97&lt;0, 2, TRUE, 0)</f>
        <v>1</v>
      </c>
      <c r="AV97" s="4">
        <v>8.3</v>
      </c>
      <c r="AW97" s="4">
        <f t="array" ref="AW97">IFS(AV97&gt;10.2, 1, AV97&lt;8.8, 2, TRUE, 0)</f>
        <v>2</v>
      </c>
      <c r="AX97" s="4">
        <v>2.5</v>
      </c>
      <c r="AY97" s="4">
        <f t="array" ref="AY97">IFS(AX97&gt;5.1, 1, AX97&lt;2.4, 2, TRUE, 0)</f>
        <v>0</v>
      </c>
      <c r="AZ97" s="4">
        <v>140.0</v>
      </c>
      <c r="BA97" s="4">
        <f t="array" ref="BA97">IFS(AZ97&gt;146, 1, AZ97&lt;136, 2, TRUE, 0)</f>
        <v>0</v>
      </c>
      <c r="BB97" s="4">
        <v>4.41</v>
      </c>
      <c r="BC97" s="4">
        <f t="array" ref="BC97">IFS(BB97&gt;5.1, 1, BB97&lt;3.5, 2, TRUE, 0)</f>
        <v>0</v>
      </c>
      <c r="BD97" s="4">
        <v>6.06</v>
      </c>
      <c r="BE97" s="4">
        <f t="array" ref="BE97">IFS(BD97&gt;8.7, 1, BD97&lt;6.6, 2, TRUE, 0)</f>
        <v>2</v>
      </c>
      <c r="BF97" s="4">
        <v>4.0</v>
      </c>
      <c r="BG97" s="4">
        <f t="array" ref="BG97">IFS(BF97&gt;5.2, 1, BF97&lt;3.5, 2, TRUE, 0)</f>
        <v>0</v>
      </c>
      <c r="BL97" s="4">
        <v>54.0</v>
      </c>
      <c r="BM97" s="4">
        <f t="array" ref="BM97">IFS(BL97&gt;158, 1, BL97&lt;37, 2, TRUE, 0)</f>
        <v>0</v>
      </c>
      <c r="BR97" s="4">
        <v>25.23</v>
      </c>
      <c r="BS97" s="4">
        <f t="array" ref="BS97">IFS(BR97&gt;400, 1, BR97&lt;30, 2, TRUE, 0)</f>
        <v>2</v>
      </c>
      <c r="BT97" s="4">
        <v>0.21</v>
      </c>
      <c r="BU97" s="4">
        <f t="array" ref="BU97">IFS(BT97&gt;1.2, 1, BT97&lt;0.2, 2, TRUE, 0)</f>
        <v>0</v>
      </c>
    </row>
    <row r="98" ht="15.75" customHeight="1">
      <c r="A98" s="4" t="s">
        <v>206</v>
      </c>
      <c r="B98" s="1" t="s">
        <v>21</v>
      </c>
      <c r="C98" s="4">
        <v>50.0</v>
      </c>
      <c r="D98" s="4">
        <v>6.32</v>
      </c>
      <c r="E98" s="4">
        <f t="array" ref="E98">IFS(D98&gt;10, 1, D98&lt;4, 2, TRUE, 0)</f>
        <v>0</v>
      </c>
      <c r="F98" s="4">
        <v>4.35</v>
      </c>
      <c r="G98" s="4">
        <f t="array" ref="G98">IFS(F98&gt;6.2, 1, F98&lt;3.7, 2, TRUE, 0)</f>
        <v>0</v>
      </c>
      <c r="H98" s="4">
        <v>13.4</v>
      </c>
      <c r="I98" s="4">
        <f t="array" ref="I98">IFS(H98&gt;18, 1, H98&lt;13, 2, TRUE, 0)</f>
        <v>0</v>
      </c>
      <c r="J98" s="4">
        <v>39.6</v>
      </c>
      <c r="K98" s="4">
        <f t="array" ref="K98">IFS(J98&gt;55, 1, J98&lt;34, 2, TRUE, 0)</f>
        <v>0</v>
      </c>
      <c r="L98" s="4">
        <v>91.0</v>
      </c>
      <c r="M98" s="4">
        <f t="array" ref="M98">IFS(L98&gt;100, 1, L98&lt;80, 2, TRUE, 0)</f>
        <v>0</v>
      </c>
      <c r="N98" s="4">
        <v>30.8</v>
      </c>
      <c r="O98" s="4">
        <f t="array" ref="O98">IFS(N98&gt;32, 1, N98&lt;26, 2, TRUE, 0)</f>
        <v>0</v>
      </c>
      <c r="P98" s="4">
        <v>33.8</v>
      </c>
      <c r="Q98" s="4">
        <f t="array" ref="Q98">IFS(P98&gt;37, 1, P98&lt;31, 2, TRUE, 0)</f>
        <v>0</v>
      </c>
      <c r="R98" s="4">
        <v>230.0</v>
      </c>
      <c r="S98" s="4">
        <f t="array" ref="S98">IFS(R98&gt;400, 1, R98&lt;138, 2, TRUE, 0)</f>
        <v>0</v>
      </c>
      <c r="T98" s="4">
        <v>12.1</v>
      </c>
      <c r="U98" s="4">
        <f t="array" ref="U98">IFS(T98&gt;15, 1, T98&lt;11, 2, TRUE, 0)</f>
        <v>0</v>
      </c>
      <c r="V98" s="4">
        <v>4.17</v>
      </c>
      <c r="W98" s="4">
        <f t="array" ref="W98">IFS(V98&gt;78, 1, V98&lt;45, 2, TRUE, 0)</f>
        <v>2</v>
      </c>
      <c r="X98" s="4">
        <v>1.55</v>
      </c>
      <c r="Y98" s="4">
        <f t="array" ref="Y98">IFS(X98&gt;45, 1, X98&lt;23, 2, TRUE, 0)</f>
        <v>2</v>
      </c>
      <c r="Z98" s="4">
        <v>0.38</v>
      </c>
      <c r="AA98" s="4">
        <f t="array" ref="AA98">IFS(Z98&gt;10, 1, Z98&lt;2, 2, TRUE, 0)</f>
        <v>2</v>
      </c>
      <c r="AB98" s="4">
        <v>0.15</v>
      </c>
      <c r="AC98" s="4">
        <f t="array" ref="AC98">IFS(AB98&gt;6, 1, AB98&lt;0, 2, TRUE, 0)</f>
        <v>0</v>
      </c>
      <c r="AD98" s="4">
        <v>0.07</v>
      </c>
      <c r="AE98" s="4">
        <f t="array" ref="AE98">IFS(AD98&gt;2, 1, AD98&lt;0, 2, TRUE, 0)</f>
        <v>0</v>
      </c>
      <c r="AF98" s="4">
        <v>87.0</v>
      </c>
      <c r="AG98" s="4">
        <f t="array" ref="AG98">IFS(AF98&gt;100, 1, AF98&lt;70, 2, TRUE, 0)</f>
        <v>0</v>
      </c>
      <c r="AH98" s="4">
        <v>14.1</v>
      </c>
      <c r="AI98" s="4">
        <f t="array" ref="AI98">IFS(AH98&gt;20, 1, AH98&lt;8, 2, TRUE, 0)</f>
        <v>0</v>
      </c>
      <c r="AJ98" s="4">
        <v>0.73</v>
      </c>
      <c r="AK98" s="4">
        <f t="array" ref="AK98">IFS(AJ98&gt;1.3, 1, AJ98&lt;0.7, 2, TRUE, 0)</f>
        <v>0</v>
      </c>
      <c r="AL98" s="4">
        <v>21.6</v>
      </c>
      <c r="AM98" s="4">
        <f t="array" ref="AM98">IFS(AL98&gt;39, 1, AL98&lt;13, 2, TRUE, 0)</f>
        <v>0</v>
      </c>
      <c r="AN98" s="4">
        <v>24.0</v>
      </c>
      <c r="AO98" s="4">
        <f t="array" ref="AO98">IFS(AN98&gt;52, 1, AN98&lt;7, 2, TRUE, 0)</f>
        <v>0</v>
      </c>
      <c r="AP98" s="4">
        <v>3.92</v>
      </c>
      <c r="AQ98" s="4">
        <f t="array" ref="AQ98">IFS(AP98&gt;7.6, 1, AP98&lt;4.4, 2, TRUE, 0)</f>
        <v>2</v>
      </c>
      <c r="AR98" s="4">
        <v>225.89</v>
      </c>
      <c r="AS98" s="4">
        <f t="array" ref="AS98">IFS(AR98&gt;200, 1, AR98&lt;0, 2, TRUE, 0)</f>
        <v>1</v>
      </c>
      <c r="AT98" s="4">
        <v>127.0</v>
      </c>
      <c r="AU98" s="4">
        <f t="array" ref="AU98">IFS(AT98&gt;150, 1, AT98&lt;0, 2, TRUE, 0)</f>
        <v>0</v>
      </c>
      <c r="AV98" s="4">
        <v>9.63</v>
      </c>
      <c r="AW98" s="4">
        <f t="array" ref="AW98">IFS(AV98&gt;10.2, 1, AV98&lt;8.8, 2, TRUE, 0)</f>
        <v>0</v>
      </c>
      <c r="AX98" s="4">
        <v>3.56</v>
      </c>
      <c r="AY98" s="4">
        <f t="array" ref="AY98">IFS(AX98&gt;5.1, 1, AX98&lt;2.4, 2, TRUE, 0)</f>
        <v>0</v>
      </c>
      <c r="AZ98" s="4">
        <v>143.51</v>
      </c>
      <c r="BA98" s="4">
        <f t="array" ref="BA98">IFS(AZ98&gt;146, 1, AZ98&lt;136, 2, TRUE, 0)</f>
        <v>0</v>
      </c>
      <c r="BB98" s="4">
        <v>3.87</v>
      </c>
      <c r="BC98" s="4">
        <f t="array" ref="BC98">IFS(BB98&gt;5.1, 1, BB98&lt;3.5, 2, TRUE, 0)</f>
        <v>0</v>
      </c>
      <c r="BD98" s="4">
        <v>7.4</v>
      </c>
      <c r="BE98" s="4">
        <f t="array" ref="BE98">IFS(BD98&gt;8.7, 1, BD98&lt;6.6, 2, TRUE, 0)</f>
        <v>0</v>
      </c>
      <c r="BF98" s="4">
        <v>4.7</v>
      </c>
      <c r="BG98" s="4">
        <f t="array" ref="BG98">IFS(BF98&gt;5.2, 1, BF98&lt;3.5, 2, TRUE, 0)</f>
        <v>0</v>
      </c>
      <c r="BL98" s="4">
        <v>58.0</v>
      </c>
      <c r="BM98" s="4">
        <f t="array" ref="BM98">IFS(BL98&gt;158, 1, BL98&lt;37, 2, TRUE, 0)</f>
        <v>0</v>
      </c>
      <c r="BR98" s="4">
        <v>105.42</v>
      </c>
      <c r="BS98" s="4">
        <f t="array" ref="BS98">IFS(BR98&gt;400, 1, BR98&lt;30, 2, TRUE, 0)</f>
        <v>0</v>
      </c>
      <c r="BT98" s="4">
        <v>0.4</v>
      </c>
      <c r="BU98" s="4">
        <f t="array" ref="BU98">IFS(BT98&gt;1.2, 1, BT98&lt;0.2, 2, TRUE, 0)</f>
        <v>0</v>
      </c>
      <c r="BV98" s="1" t="s">
        <v>207</v>
      </c>
      <c r="BW98" s="4">
        <f>COUNTIF(AE:AE,"1")</f>
        <v>0</v>
      </c>
    </row>
    <row r="99" ht="15.75" customHeight="1">
      <c r="A99" s="4" t="s">
        <v>208</v>
      </c>
      <c r="B99" s="1" t="s">
        <v>21</v>
      </c>
      <c r="C99" s="4">
        <v>43.0</v>
      </c>
      <c r="D99" s="4">
        <v>9.31</v>
      </c>
      <c r="E99" s="4">
        <f t="array" ref="E99">IFS(D99&gt;10, 1, D99&lt;4, 2, TRUE, 0)</f>
        <v>0</v>
      </c>
      <c r="F99" s="4">
        <v>4.48</v>
      </c>
      <c r="G99" s="4">
        <f t="array" ref="G99">IFS(F99&gt;6.2, 1, F99&lt;3.7, 2, TRUE, 0)</f>
        <v>0</v>
      </c>
      <c r="H99" s="4">
        <v>12.7</v>
      </c>
      <c r="I99" s="4">
        <f t="array" ref="I99">IFS(H99&gt;18, 1, H99&lt;13, 2, TRUE, 0)</f>
        <v>2</v>
      </c>
      <c r="J99" s="4">
        <v>38.0</v>
      </c>
      <c r="K99" s="4">
        <f t="array" ref="K99">IFS(J99&gt;55, 1, J99&lt;34, 2, TRUE, 0)</f>
        <v>0</v>
      </c>
      <c r="L99" s="4">
        <v>84.8</v>
      </c>
      <c r="M99" s="4">
        <f t="array" ref="M99">IFS(L99&gt;100, 1, L99&lt;80, 2, TRUE, 0)</f>
        <v>0</v>
      </c>
      <c r="N99" s="4">
        <v>28.3</v>
      </c>
      <c r="O99" s="4">
        <f t="array" ref="O99">IFS(N99&gt;32, 1, N99&lt;26, 2, TRUE, 0)</f>
        <v>0</v>
      </c>
      <c r="P99" s="4">
        <v>33.4</v>
      </c>
      <c r="Q99" s="4">
        <f t="array" ref="Q99">IFS(P99&gt;37, 1, P99&lt;31, 2, TRUE, 0)</f>
        <v>0</v>
      </c>
      <c r="R99" s="4">
        <v>391.0</v>
      </c>
      <c r="S99" s="4">
        <f t="array" ref="S99">IFS(R99&gt;400, 1, R99&lt;138, 2, TRUE, 0)</f>
        <v>0</v>
      </c>
      <c r="T99" s="4">
        <v>12.3</v>
      </c>
      <c r="U99" s="4">
        <f t="array" ref="U99">IFS(T99&gt;15, 1, T99&lt;11, 2, TRUE, 0)</f>
        <v>0</v>
      </c>
      <c r="V99" s="4">
        <v>5.38</v>
      </c>
      <c r="W99" s="4">
        <f t="array" ref="W99">IFS(V99&gt;78, 1, V99&lt;45, 2, TRUE, 0)</f>
        <v>2</v>
      </c>
      <c r="X99" s="4">
        <v>2.86</v>
      </c>
      <c r="Y99" s="4">
        <f t="array" ref="Y99">IFS(X99&gt;45, 1, X99&lt;23, 2, TRUE, 0)</f>
        <v>2</v>
      </c>
      <c r="Z99" s="4">
        <v>0.51</v>
      </c>
      <c r="AA99" s="4">
        <f t="array" ref="AA99">IFS(Z99&gt;10, 1, Z99&lt;2, 2, TRUE, 0)</f>
        <v>2</v>
      </c>
      <c r="AB99" s="4">
        <v>0.52</v>
      </c>
      <c r="AC99" s="4">
        <f t="array" ref="AC99">IFS(AB99&gt;6, 1, AB99&lt;0, 2, TRUE, 0)</f>
        <v>0</v>
      </c>
      <c r="AD99" s="4">
        <v>0.04</v>
      </c>
      <c r="AE99" s="4">
        <f t="array" ref="AE99">IFS(AD99&gt;2, 1, AD99&lt;0, 2, TRUE, 0)</f>
        <v>0</v>
      </c>
      <c r="AF99" s="4">
        <v>102.0</v>
      </c>
      <c r="AG99" s="4">
        <f t="array" ref="AG99">IFS(AF99&gt;100, 1, AF99&lt;70, 2, TRUE, 0)</f>
        <v>1</v>
      </c>
      <c r="AH99" s="4">
        <v>11.07</v>
      </c>
      <c r="AI99" s="4">
        <f t="array" ref="AI99">IFS(AH99&gt;20, 1, AH99&lt;8, 2, TRUE, 0)</f>
        <v>0</v>
      </c>
      <c r="AJ99" s="4">
        <v>0.7</v>
      </c>
      <c r="AK99" s="4">
        <f t="array" ref="AK99">IFS(AJ99&gt;1.3, 1, AJ99&lt;0.7, 2, TRUE, 0)</f>
        <v>0</v>
      </c>
      <c r="AL99" s="4">
        <v>14.9</v>
      </c>
      <c r="AM99" s="4">
        <f t="array" ref="AM99">IFS(AL99&gt;39, 1, AL99&lt;13, 2, TRUE, 0)</f>
        <v>0</v>
      </c>
      <c r="AN99" s="4">
        <v>20.0</v>
      </c>
      <c r="AO99" s="4">
        <f t="array" ref="AO99">IFS(AN99&gt;52, 1, AN99&lt;7, 2, TRUE, 0)</f>
        <v>0</v>
      </c>
      <c r="AP99" s="4">
        <v>5.69</v>
      </c>
      <c r="AQ99" s="4">
        <f t="array" ref="AQ99">IFS(AP99&gt;7.6, 1, AP99&lt;4.4, 2, TRUE, 0)</f>
        <v>0</v>
      </c>
      <c r="AR99" s="4">
        <v>172.92</v>
      </c>
      <c r="AS99" s="4">
        <f t="array" ref="AS99">IFS(AR99&gt;200, 1, AR99&lt;0, 2, TRUE, 0)</f>
        <v>0</v>
      </c>
      <c r="AT99" s="4">
        <v>104.0</v>
      </c>
      <c r="AU99" s="4">
        <f t="array" ref="AU99">IFS(AT99&gt;150, 1, AT99&lt;0, 2, TRUE, 0)</f>
        <v>0</v>
      </c>
      <c r="AV99" s="4">
        <v>9.08</v>
      </c>
      <c r="AW99" s="4">
        <f t="array" ref="AW99">IFS(AV99&gt;10.2, 1, AV99&lt;8.8, 2, TRUE, 0)</f>
        <v>0</v>
      </c>
      <c r="AX99" s="4">
        <v>3.73</v>
      </c>
      <c r="AY99" s="4">
        <f t="array" ref="AY99">IFS(AX99&gt;5.1, 1, AX99&lt;2.4, 2, TRUE, 0)</f>
        <v>0</v>
      </c>
      <c r="AZ99" s="4">
        <v>139.29</v>
      </c>
      <c r="BA99" s="4">
        <f t="array" ref="BA99">IFS(AZ99&gt;146, 1, AZ99&lt;136, 2, TRUE, 0)</f>
        <v>0</v>
      </c>
      <c r="BB99" s="4">
        <v>4.12</v>
      </c>
      <c r="BC99" s="4">
        <f t="array" ref="BC99">IFS(BB99&gt;5.1, 1, BB99&lt;3.5, 2, TRUE, 0)</f>
        <v>0</v>
      </c>
      <c r="BD99" s="4">
        <v>7.42</v>
      </c>
      <c r="BE99" s="4">
        <f t="array" ref="BE99">IFS(BD99&gt;8.7, 1, BD99&lt;6.6, 2, TRUE, 0)</f>
        <v>0</v>
      </c>
      <c r="BF99" s="4">
        <v>4.4</v>
      </c>
      <c r="BG99" s="4">
        <f t="array" ref="BG99">IFS(BF99&gt;5.2, 1, BF99&lt;3.5, 2, TRUE, 0)</f>
        <v>0</v>
      </c>
      <c r="BL99" s="4">
        <v>38.0</v>
      </c>
      <c r="BM99" s="4">
        <f t="array" ref="BM99">IFS(BL99&gt;158, 1, BL99&lt;37, 2, TRUE, 0)</f>
        <v>0</v>
      </c>
      <c r="BR99" s="4">
        <v>26.81</v>
      </c>
      <c r="BS99" s="4">
        <f t="array" ref="BS99">IFS(BR99&gt;400, 1, BR99&lt;30, 2, TRUE, 0)</f>
        <v>2</v>
      </c>
      <c r="BT99" s="4">
        <v>0.22</v>
      </c>
      <c r="BU99" s="4">
        <f t="array" ref="BU99">IFS(BT99&gt;1.2, 1, BT99&lt;0.2, 2, TRUE, 0)</f>
        <v>0</v>
      </c>
      <c r="BV99" s="6" t="s">
        <v>209</v>
      </c>
      <c r="BW99" s="4">
        <f>COUNTIF(AE:AE,"0")</f>
        <v>108</v>
      </c>
    </row>
    <row r="100" ht="15.75" customHeight="1">
      <c r="A100" s="4" t="s">
        <v>210</v>
      </c>
      <c r="B100" s="1" t="s">
        <v>21</v>
      </c>
      <c r="C100" s="4">
        <v>59.0</v>
      </c>
      <c r="D100" s="4">
        <v>7.27</v>
      </c>
      <c r="E100" s="4">
        <f t="array" ref="E100">IFS(D100&gt;10, 1, D100&lt;4, 2, TRUE, 0)</f>
        <v>0</v>
      </c>
      <c r="F100" s="4">
        <v>4.56</v>
      </c>
      <c r="G100" s="4">
        <f t="array" ref="G100">IFS(F100&gt;6.2, 1, F100&lt;3.7, 2, TRUE, 0)</f>
        <v>0</v>
      </c>
      <c r="H100" s="4">
        <v>13.3</v>
      </c>
      <c r="I100" s="4">
        <f t="array" ref="I100">IFS(H100&gt;18, 1, H100&lt;13, 2, TRUE, 0)</f>
        <v>0</v>
      </c>
      <c r="J100" s="4">
        <v>40.7</v>
      </c>
      <c r="K100" s="4">
        <f t="array" ref="K100">IFS(J100&gt;55, 1, J100&lt;34, 2, TRUE, 0)</f>
        <v>0</v>
      </c>
      <c r="L100" s="4">
        <v>89.3</v>
      </c>
      <c r="M100" s="4">
        <f t="array" ref="M100">IFS(L100&gt;100, 1, L100&lt;80, 2, TRUE, 0)</f>
        <v>0</v>
      </c>
      <c r="N100" s="4">
        <v>29.2</v>
      </c>
      <c r="O100" s="4">
        <f t="array" ref="O100">IFS(N100&gt;32, 1, N100&lt;26, 2, TRUE, 0)</f>
        <v>0</v>
      </c>
      <c r="P100" s="4">
        <v>32.7</v>
      </c>
      <c r="Q100" s="4">
        <f t="array" ref="Q100">IFS(P100&gt;37, 1, P100&lt;31, 2, TRUE, 0)</f>
        <v>0</v>
      </c>
      <c r="R100" s="4">
        <v>259.0</v>
      </c>
      <c r="S100" s="4">
        <f t="array" ref="S100">IFS(R100&gt;400, 1, R100&lt;138, 2, TRUE, 0)</f>
        <v>0</v>
      </c>
      <c r="T100" s="4">
        <v>12.4</v>
      </c>
      <c r="U100" s="4">
        <f t="array" ref="U100">IFS(T100&gt;15, 1, T100&lt;11, 2, TRUE, 0)</f>
        <v>0</v>
      </c>
      <c r="V100" s="4">
        <v>4.4</v>
      </c>
      <c r="W100" s="4">
        <f t="array" ref="W100">IFS(V100&gt;78, 1, V100&lt;45, 2, TRUE, 0)</f>
        <v>2</v>
      </c>
      <c r="X100" s="4">
        <v>2.31</v>
      </c>
      <c r="Y100" s="4">
        <f t="array" ref="Y100">IFS(X100&gt;45, 1, X100&lt;23, 2, TRUE, 0)</f>
        <v>2</v>
      </c>
      <c r="Z100" s="4">
        <v>0.42</v>
      </c>
      <c r="AA100" s="4">
        <f t="array" ref="AA100">IFS(Z100&gt;10, 1, Z100&lt;2, 2, TRUE, 0)</f>
        <v>2</v>
      </c>
      <c r="AB100" s="4">
        <v>0.1</v>
      </c>
      <c r="AC100" s="4">
        <f t="array" ref="AC100">IFS(AB100&gt;6, 1, AB100&lt;0, 2, TRUE, 0)</f>
        <v>0</v>
      </c>
      <c r="AD100" s="4">
        <v>0.04</v>
      </c>
      <c r="AE100" s="4">
        <f t="array" ref="AE100">IFS(AD100&gt;2, 1, AD100&lt;0, 2, TRUE, 0)</f>
        <v>0</v>
      </c>
      <c r="AF100" s="4">
        <v>116.0</v>
      </c>
      <c r="AG100" s="4">
        <f t="array" ref="AG100">IFS(AF100&gt;100, 1, AF100&lt;70, 2, TRUE, 0)</f>
        <v>1</v>
      </c>
      <c r="AH100" s="4">
        <v>10.12</v>
      </c>
      <c r="AI100" s="4">
        <f t="array" ref="AI100">IFS(AH100&gt;20, 1, AH100&lt;8, 2, TRUE, 0)</f>
        <v>0</v>
      </c>
      <c r="AJ100" s="4">
        <v>0.67</v>
      </c>
      <c r="AK100" s="4">
        <f t="array" ref="AK100">IFS(AJ100&gt;1.3, 1, AJ100&lt;0.7, 2, TRUE, 0)</f>
        <v>2</v>
      </c>
      <c r="AL100" s="4">
        <v>18.8</v>
      </c>
      <c r="AM100" s="4">
        <f t="array" ref="AM100">IFS(AL100&gt;39, 1, AL100&lt;13, 2, TRUE, 0)</f>
        <v>0</v>
      </c>
      <c r="AN100" s="4">
        <v>32.0</v>
      </c>
      <c r="AO100" s="4">
        <f t="array" ref="AO100">IFS(AN100&gt;52, 1, AN100&lt;7, 2, TRUE, 0)</f>
        <v>0</v>
      </c>
      <c r="AP100" s="4">
        <v>5.21</v>
      </c>
      <c r="AQ100" s="4">
        <f t="array" ref="AQ100">IFS(AP100&gt;7.6, 1, AP100&lt;4.4, 2, TRUE, 0)</f>
        <v>0</v>
      </c>
      <c r="AR100" s="4">
        <v>217.88</v>
      </c>
      <c r="AS100" s="4">
        <f t="array" ref="AS100">IFS(AR100&gt;200, 1, AR100&lt;0, 2, TRUE, 0)</f>
        <v>1</v>
      </c>
      <c r="AT100" s="4">
        <v>286.0</v>
      </c>
      <c r="AU100" s="4">
        <f t="array" ref="AU100">IFS(AT100&gt;150, 1, AT100&lt;0, 2, TRUE, 0)</f>
        <v>1</v>
      </c>
      <c r="AV100" s="4">
        <v>9.22</v>
      </c>
      <c r="AW100" s="4">
        <f t="array" ref="AW100">IFS(AV100&gt;10.2, 1, AV100&lt;8.8, 2, TRUE, 0)</f>
        <v>0</v>
      </c>
      <c r="AX100" s="4">
        <v>4.04</v>
      </c>
      <c r="AY100" s="4">
        <f t="array" ref="AY100">IFS(AX100&gt;5.1, 1, AX100&lt;2.4, 2, TRUE, 0)</f>
        <v>0</v>
      </c>
      <c r="AZ100" s="4">
        <v>143.63</v>
      </c>
      <c r="BA100" s="4">
        <f t="array" ref="BA100">IFS(AZ100&gt;146, 1, AZ100&lt;136, 2, TRUE, 0)</f>
        <v>0</v>
      </c>
      <c r="BB100" s="4">
        <v>4.15</v>
      </c>
      <c r="BC100" s="4">
        <f t="array" ref="BC100">IFS(BB100&gt;5.1, 1, BB100&lt;3.5, 2, TRUE, 0)</f>
        <v>0</v>
      </c>
      <c r="BD100" s="4">
        <v>7.2</v>
      </c>
      <c r="BE100" s="4">
        <f t="array" ref="BE100">IFS(BD100&gt;8.7, 1, BD100&lt;6.6, 2, TRUE, 0)</f>
        <v>0</v>
      </c>
      <c r="BF100" s="4">
        <v>4.5</v>
      </c>
      <c r="BG100" s="4">
        <f t="array" ref="BG100">IFS(BF100&gt;5.2, 1, BF100&lt;3.5, 2, TRUE, 0)</f>
        <v>0</v>
      </c>
      <c r="BL100" s="4">
        <v>55.0</v>
      </c>
      <c r="BM100" s="4">
        <f t="array" ref="BM100">IFS(BL100&gt;158, 1, BL100&lt;37, 2, TRUE, 0)</f>
        <v>0</v>
      </c>
      <c r="BR100" s="4">
        <v>53.58</v>
      </c>
      <c r="BS100" s="4">
        <f t="array" ref="BS100">IFS(BR100&gt;400, 1, BR100&lt;30, 2, TRUE, 0)</f>
        <v>0</v>
      </c>
      <c r="BT100" s="4">
        <v>0.4</v>
      </c>
      <c r="BU100" s="4">
        <f t="array" ref="BU100">IFS(BT100&gt;1.2, 1, BT100&lt;0.2, 2, TRUE, 0)</f>
        <v>0</v>
      </c>
      <c r="BV100" s="6" t="s">
        <v>211</v>
      </c>
      <c r="BW100" s="4">
        <f>COUNTIF(AE:AE,"2")</f>
        <v>0</v>
      </c>
    </row>
    <row r="101" ht="15.75" customHeight="1">
      <c r="A101" s="4" t="s">
        <v>212</v>
      </c>
      <c r="B101" s="1" t="s">
        <v>11</v>
      </c>
      <c r="C101" s="4">
        <v>65.0</v>
      </c>
      <c r="D101" s="4">
        <v>12.0</v>
      </c>
      <c r="E101" s="4">
        <f t="array" ref="E101">IFS(D101&gt;10, 1, D101&lt;4, 2, TRUE, 0)</f>
        <v>1</v>
      </c>
      <c r="F101" s="4">
        <v>5.07</v>
      </c>
      <c r="G101" s="4">
        <f t="array" ref="G101">IFS(F101&gt;6.2, 1, F101&lt;3.7, 2, TRUE, 0)</f>
        <v>0</v>
      </c>
      <c r="H101" s="4">
        <v>15.4</v>
      </c>
      <c r="I101" s="4">
        <f t="array" ref="I101">IFS(H101&gt;18, 1, H101&lt;13, 2, TRUE, 0)</f>
        <v>0</v>
      </c>
      <c r="J101" s="4">
        <v>45.3</v>
      </c>
      <c r="K101" s="4">
        <f t="array" ref="K101">IFS(J101&gt;55, 1, J101&lt;34, 2, TRUE, 0)</f>
        <v>0</v>
      </c>
      <c r="L101" s="4">
        <v>89.3</v>
      </c>
      <c r="M101" s="4">
        <f t="array" ref="M101">IFS(L101&gt;100, 1, L101&lt;80, 2, TRUE, 0)</f>
        <v>0</v>
      </c>
      <c r="N101" s="4">
        <v>30.4</v>
      </c>
      <c r="O101" s="4">
        <f t="array" ref="O101">IFS(N101&gt;32, 1, N101&lt;26, 2, TRUE, 0)</f>
        <v>0</v>
      </c>
      <c r="P101" s="4">
        <v>34.0</v>
      </c>
      <c r="Q101" s="4">
        <f t="array" ref="Q101">IFS(P101&gt;37, 1, P101&lt;31, 2, TRUE, 0)</f>
        <v>0</v>
      </c>
      <c r="R101" s="4">
        <v>261.0</v>
      </c>
      <c r="S101" s="4">
        <f t="array" ref="S101">IFS(R101&gt;400, 1, R101&lt;138, 2, TRUE, 0)</f>
        <v>0</v>
      </c>
      <c r="T101" s="4">
        <v>13.0</v>
      </c>
      <c r="U101" s="4">
        <f t="array" ref="U101">IFS(T101&gt;15, 1, T101&lt;11, 2, TRUE, 0)</f>
        <v>0</v>
      </c>
      <c r="AF101" s="4">
        <v>102.0</v>
      </c>
      <c r="AG101" s="4">
        <f t="array" ref="AG101">IFS(AF101&gt;100, 1, AF101&lt;70, 2, TRUE, 0)</f>
        <v>1</v>
      </c>
      <c r="AH101" s="4">
        <v>11.9</v>
      </c>
      <c r="AI101" s="4">
        <f t="array" ref="AI101">IFS(AH101&gt;20, 1, AH101&lt;8, 2, TRUE, 0)</f>
        <v>0</v>
      </c>
      <c r="AJ101" s="4">
        <v>0.84</v>
      </c>
      <c r="AK101" s="4">
        <f t="array" ref="AK101">IFS(AJ101&gt;1.3, 1, AJ101&lt;0.7, 2, TRUE, 0)</f>
        <v>0</v>
      </c>
      <c r="AL101" s="4">
        <v>30.6</v>
      </c>
      <c r="AM101" s="4">
        <f t="array" ref="AM101">IFS(AL101&gt;39, 1, AL101&lt;13, 2, TRUE, 0)</f>
        <v>0</v>
      </c>
      <c r="AN101" s="4">
        <v>37.0</v>
      </c>
      <c r="AO101" s="4">
        <f t="array" ref="AO101">IFS(AN101&gt;52, 1, AN101&lt;7, 2, TRUE, 0)</f>
        <v>0</v>
      </c>
      <c r="AP101" s="4">
        <v>5.61</v>
      </c>
      <c r="AQ101" s="4">
        <f t="array" ref="AQ101">IFS(AP101&gt;7.6, 1, AP101&lt;4.4, 2, TRUE, 0)</f>
        <v>0</v>
      </c>
      <c r="AR101" s="4">
        <v>205.58</v>
      </c>
      <c r="AS101" s="4">
        <f t="array" ref="AS101">IFS(AR101&gt;200, 1, AR101&lt;0, 2, TRUE, 0)</f>
        <v>1</v>
      </c>
      <c r="AT101" s="4">
        <v>176.0</v>
      </c>
      <c r="AU101" s="4">
        <f t="array" ref="AU101">IFS(AT101&gt;150, 1, AT101&lt;0, 2, TRUE, 0)</f>
        <v>1</v>
      </c>
      <c r="AV101" s="4">
        <v>9.5</v>
      </c>
      <c r="AW101" s="4">
        <f t="array" ref="AW101">IFS(AV101&gt;10.2, 1, AV101&lt;8.8, 2, TRUE, 0)</f>
        <v>0</v>
      </c>
      <c r="AX101" s="4">
        <v>3.81</v>
      </c>
      <c r="AY101" s="4">
        <f t="array" ref="AY101">IFS(AX101&gt;5.1, 1, AX101&lt;2.4, 2, TRUE, 0)</f>
        <v>0</v>
      </c>
      <c r="AZ101" s="4">
        <v>139.68</v>
      </c>
      <c r="BA101" s="4">
        <f t="array" ref="BA101">IFS(AZ101&gt;146, 1, AZ101&lt;136, 2, TRUE, 0)</f>
        <v>0</v>
      </c>
      <c r="BB101" s="4">
        <v>3.77</v>
      </c>
      <c r="BC101" s="4">
        <f t="array" ref="BC101">IFS(BB101&gt;5.1, 1, BB101&lt;3.5, 2, TRUE, 0)</f>
        <v>0</v>
      </c>
      <c r="BD101" s="4">
        <v>7.56</v>
      </c>
      <c r="BE101" s="4">
        <f t="array" ref="BE101">IFS(BD101&gt;8.7, 1, BD101&lt;6.6, 2, TRUE, 0)</f>
        <v>0</v>
      </c>
      <c r="BF101" s="4">
        <v>5.0</v>
      </c>
      <c r="BG101" s="4">
        <f t="array" ref="BG101">IFS(BF101&gt;5.2, 1, BF101&lt;3.5, 2, TRUE, 0)</f>
        <v>0</v>
      </c>
      <c r="BL101" s="4">
        <v>95.0</v>
      </c>
      <c r="BM101" s="4">
        <f t="array" ref="BM101">IFS(BL101&gt;158, 1, BL101&lt;37, 2, TRUE, 0)</f>
        <v>0</v>
      </c>
      <c r="BR101" s="4">
        <v>117.67</v>
      </c>
      <c r="BS101" s="4">
        <f t="array" ref="BS101">IFS(BR101&gt;400, 1, BR101&lt;30, 2, TRUE, 0)</f>
        <v>0</v>
      </c>
      <c r="BT101" s="4">
        <v>1.17</v>
      </c>
      <c r="BU101" s="4">
        <f t="array" ref="BU101">IFS(BT101&gt;1.2, 1, BT101&lt;0.2, 2, TRUE, 0)</f>
        <v>0</v>
      </c>
    </row>
    <row r="102" ht="15.75" customHeight="1">
      <c r="A102" s="4" t="s">
        <v>213</v>
      </c>
      <c r="B102" s="1" t="s">
        <v>21</v>
      </c>
      <c r="C102" s="4">
        <v>86.0</v>
      </c>
      <c r="D102" s="4">
        <v>10.02</v>
      </c>
      <c r="E102" s="4">
        <f t="array" ref="E102">IFS(D102&gt;10, 1, D102&lt;4, 2, TRUE, 0)</f>
        <v>1</v>
      </c>
      <c r="F102" s="4">
        <v>3.05</v>
      </c>
      <c r="G102" s="4">
        <f t="array" ref="G102">IFS(F102&gt;6.2, 1, F102&lt;3.7, 2, TRUE, 0)</f>
        <v>2</v>
      </c>
      <c r="H102" s="4">
        <v>8.9</v>
      </c>
      <c r="I102" s="4">
        <f t="array" ref="I102">IFS(H102&gt;18, 1, H102&lt;13, 2, TRUE, 0)</f>
        <v>2</v>
      </c>
      <c r="J102" s="4">
        <v>27.3</v>
      </c>
      <c r="K102" s="4">
        <f t="array" ref="K102">IFS(J102&gt;55, 1, J102&lt;34, 2, TRUE, 0)</f>
        <v>2</v>
      </c>
      <c r="L102" s="4">
        <v>89.5</v>
      </c>
      <c r="M102" s="4">
        <f t="array" ref="M102">IFS(L102&gt;100, 1, L102&lt;80, 2, TRUE, 0)</f>
        <v>0</v>
      </c>
      <c r="N102" s="4">
        <v>29.2</v>
      </c>
      <c r="O102" s="4">
        <f t="array" ref="O102">IFS(N102&gt;32, 1, N102&lt;26, 2, TRUE, 0)</f>
        <v>0</v>
      </c>
      <c r="P102" s="4">
        <v>32.6</v>
      </c>
      <c r="Q102" s="4">
        <f t="array" ref="Q102">IFS(P102&gt;37, 1, P102&lt;31, 2, TRUE, 0)</f>
        <v>0</v>
      </c>
      <c r="R102" s="4">
        <v>246.0</v>
      </c>
      <c r="S102" s="4">
        <f t="array" ref="S102">IFS(R102&gt;400, 1, R102&lt;138, 2, TRUE, 0)</f>
        <v>0</v>
      </c>
      <c r="T102" s="4">
        <v>12.7</v>
      </c>
      <c r="U102" s="4">
        <f t="array" ref="U102">IFS(T102&gt;15, 1, T102&lt;11, 2, TRUE, 0)</f>
        <v>0</v>
      </c>
      <c r="AF102" s="4">
        <v>171.0</v>
      </c>
      <c r="AG102" s="4">
        <f t="array" ref="AG102">IFS(AF102&gt;100, 1, AF102&lt;70, 2, TRUE, 0)</f>
        <v>1</v>
      </c>
      <c r="AH102" s="4">
        <v>43.44</v>
      </c>
      <c r="AI102" s="4">
        <f t="array" ref="AI102">IFS(AH102&gt;20, 1, AH102&lt;8, 2, TRUE, 0)</f>
        <v>1</v>
      </c>
      <c r="AJ102" s="4">
        <v>1.97</v>
      </c>
      <c r="AK102" s="4">
        <f t="array" ref="AK102">IFS(AJ102&gt;1.3, 1, AJ102&lt;0.7, 2, TRUE, 0)</f>
        <v>1</v>
      </c>
      <c r="AL102" s="4">
        <v>14.4</v>
      </c>
      <c r="AM102" s="4">
        <f t="array" ref="AM102">IFS(AL102&gt;39, 1, AL102&lt;13, 2, TRUE, 0)</f>
        <v>0</v>
      </c>
      <c r="AN102" s="4">
        <v>9.0</v>
      </c>
      <c r="AO102" s="4">
        <f t="array" ref="AO102">IFS(AN102&gt;52, 1, AN102&lt;7, 2, TRUE, 0)</f>
        <v>0</v>
      </c>
      <c r="AP102" s="4">
        <v>6.28</v>
      </c>
      <c r="AQ102" s="4">
        <f t="array" ref="AQ102">IFS(AP102&gt;7.6, 1, AP102&lt;4.4, 2, TRUE, 0)</f>
        <v>0</v>
      </c>
      <c r="AR102" s="4">
        <v>124.73</v>
      </c>
      <c r="AS102" s="4">
        <f t="array" ref="AS102">IFS(AR102&gt;200, 1, AR102&lt;0, 2, TRUE, 0)</f>
        <v>0</v>
      </c>
      <c r="AT102" s="4">
        <v>105.0</v>
      </c>
      <c r="AU102" s="4">
        <f t="array" ref="AU102">IFS(AT102&gt;150, 1, AT102&lt;0, 2, TRUE, 0)</f>
        <v>0</v>
      </c>
      <c r="AV102" s="4">
        <v>9.28</v>
      </c>
      <c r="AW102" s="4">
        <f t="array" ref="AW102">IFS(AV102&gt;10.2, 1, AV102&lt;8.8, 2, TRUE, 0)</f>
        <v>0</v>
      </c>
      <c r="AX102" s="4">
        <v>3.91</v>
      </c>
      <c r="AY102" s="4">
        <f t="array" ref="AY102">IFS(AX102&gt;5.1, 1, AX102&lt;2.4, 2, TRUE, 0)</f>
        <v>0</v>
      </c>
      <c r="AZ102" s="4">
        <v>137.61</v>
      </c>
      <c r="BA102" s="4">
        <f t="array" ref="BA102">IFS(AZ102&gt;146, 1, AZ102&lt;136, 2, TRUE, 0)</f>
        <v>0</v>
      </c>
      <c r="BB102" s="4">
        <v>4.91</v>
      </c>
      <c r="BC102" s="4">
        <f t="array" ref="BC102">IFS(BB102&gt;5.1, 1, BB102&lt;3.5, 2, TRUE, 0)</f>
        <v>0</v>
      </c>
      <c r="BD102" s="4">
        <v>6.42</v>
      </c>
      <c r="BE102" s="4">
        <f t="array" ref="BE102">IFS(BD102&gt;8.7, 1, BD102&lt;6.6, 2, TRUE, 0)</f>
        <v>2</v>
      </c>
      <c r="BF102" s="4">
        <v>4.1</v>
      </c>
      <c r="BG102" s="4">
        <f t="array" ref="BG102">IFS(BF102&gt;5.2, 1, BF102&lt;3.5, 2, TRUE, 0)</f>
        <v>0</v>
      </c>
      <c r="BL102" s="4">
        <v>14.0</v>
      </c>
      <c r="BM102" s="4">
        <f t="array" ref="BM102">IFS(BL102&gt;158, 1, BL102&lt;37, 2, TRUE, 0)</f>
        <v>2</v>
      </c>
      <c r="BR102" s="4">
        <v>30.75</v>
      </c>
      <c r="BS102" s="4">
        <f t="array" ref="BS102">IFS(BR102&gt;400, 1, BR102&lt;30, 2, TRUE, 0)</f>
        <v>0</v>
      </c>
      <c r="BT102" s="4">
        <v>0.21</v>
      </c>
      <c r="BU102" s="4">
        <f t="array" ref="BU102">IFS(BT102&gt;1.2, 1, BT102&lt;0.2, 2, TRUE, 0)</f>
        <v>0</v>
      </c>
      <c r="BV102" s="1" t="s">
        <v>214</v>
      </c>
      <c r="BW102" s="4">
        <f>COUNTIF(AQ:AQ,"1")</f>
        <v>17</v>
      </c>
    </row>
    <row r="103" ht="15.75" customHeight="1">
      <c r="A103" s="4" t="s">
        <v>215</v>
      </c>
      <c r="B103" s="1" t="s">
        <v>21</v>
      </c>
      <c r="C103" s="4">
        <v>76.0</v>
      </c>
      <c r="D103" s="4">
        <v>7.05</v>
      </c>
      <c r="E103" s="4">
        <f t="array" ref="E103">IFS(D103&gt;10, 1, D103&lt;4, 2, TRUE, 0)</f>
        <v>0</v>
      </c>
      <c r="F103" s="4">
        <v>4.53</v>
      </c>
      <c r="G103" s="4">
        <f t="array" ref="G103">IFS(F103&gt;6.2, 1, F103&lt;3.7, 2, TRUE, 0)</f>
        <v>0</v>
      </c>
      <c r="H103" s="4">
        <v>13.5</v>
      </c>
      <c r="I103" s="4">
        <f t="array" ref="I103">IFS(H103&gt;18, 1, H103&lt;13, 2, TRUE, 0)</f>
        <v>0</v>
      </c>
      <c r="J103" s="4">
        <v>40.3</v>
      </c>
      <c r="K103" s="4">
        <f t="array" ref="K103">IFS(J103&gt;55, 1, J103&lt;34, 2, TRUE, 0)</f>
        <v>0</v>
      </c>
      <c r="L103" s="4">
        <v>89.0</v>
      </c>
      <c r="M103" s="4">
        <f t="array" ref="M103">IFS(L103&gt;100, 1, L103&lt;80, 2, TRUE, 0)</f>
        <v>0</v>
      </c>
      <c r="N103" s="4">
        <v>29.8</v>
      </c>
      <c r="O103" s="4">
        <f t="array" ref="O103">IFS(N103&gt;32, 1, N103&lt;26, 2, TRUE, 0)</f>
        <v>0</v>
      </c>
      <c r="P103" s="4">
        <v>33.5</v>
      </c>
      <c r="Q103" s="4">
        <f t="array" ref="Q103">IFS(P103&gt;37, 1, P103&lt;31, 2, TRUE, 0)</f>
        <v>0</v>
      </c>
      <c r="R103" s="4">
        <v>230.0</v>
      </c>
      <c r="S103" s="4">
        <f t="array" ref="S103">IFS(R103&gt;400, 1, R103&lt;138, 2, TRUE, 0)</f>
        <v>0</v>
      </c>
      <c r="T103" s="4">
        <v>12.7</v>
      </c>
      <c r="U103" s="4">
        <f t="array" ref="U103">IFS(T103&gt;15, 1, T103&lt;11, 2, TRUE, 0)</f>
        <v>0</v>
      </c>
      <c r="V103" s="4">
        <v>4.22</v>
      </c>
      <c r="W103" s="4" t="str">
        <f t="array" ref="W103">_xludf.IFS(V103&gt;78, 1, V103&lt;45, 2, TRUE, 0)</f>
        <v>#NAME?</v>
      </c>
      <c r="X103" s="4">
        <v>2.21</v>
      </c>
      <c r="Y103" s="4" t="str">
        <f t="array" ref="Y103">_xludf.IFS(X103&gt;45, 1, X103&lt;23, 2, TRUE, 0)</f>
        <v>#NAME?</v>
      </c>
      <c r="Z103" s="4">
        <v>0.36</v>
      </c>
      <c r="AA103" s="4" t="str">
        <f t="array" ref="AA103">_xludf.IFS(Z103&gt;10, 1, Z103&lt;2, 2, TRUE, 0)</f>
        <v>#NAME?</v>
      </c>
      <c r="AB103" s="4">
        <v>0.21</v>
      </c>
      <c r="AC103" s="4" t="str">
        <f t="array" ref="AC103">_xludf.IFS(AB103&gt;6, 1, AB103&lt;0, 2, TRUE, 0)</f>
        <v>#NAME?</v>
      </c>
      <c r="AD103" s="4">
        <v>0.05</v>
      </c>
      <c r="AE103" s="4">
        <f t="array" ref="AE103">IFS(AD103&gt;2, 1, AD103&lt;0, 2, TRUE, 0)</f>
        <v>0</v>
      </c>
      <c r="AF103" s="4">
        <v>158.0</v>
      </c>
      <c r="AG103" s="4">
        <f t="array" ref="AG103">IFS(AF103&gt;100, 1, AF103&lt;70, 2, TRUE, 0)</f>
        <v>1</v>
      </c>
      <c r="AH103" s="4">
        <v>18.5</v>
      </c>
      <c r="AI103" s="4">
        <f t="array" ref="AI103">IFS(AH103&gt;20, 1, AH103&lt;8, 2, TRUE, 0)</f>
        <v>0</v>
      </c>
      <c r="AJ103" s="4">
        <v>0.82</v>
      </c>
      <c r="AK103" s="4">
        <f t="array" ref="AK103">IFS(AJ103&gt;1.3, 1, AJ103&lt;0.7, 2, TRUE, 0)</f>
        <v>0</v>
      </c>
      <c r="AL103" s="4">
        <v>15.3</v>
      </c>
      <c r="AM103" s="4">
        <f t="array" ref="AM103">IFS(AL103&gt;39, 1, AL103&lt;13, 2, TRUE, 0)</f>
        <v>0</v>
      </c>
      <c r="AN103" s="4">
        <v>20.0</v>
      </c>
      <c r="AO103" s="4">
        <f t="array" ref="AO103">IFS(AN103&gt;52, 1, AN103&lt;7, 2, TRUE, 0)</f>
        <v>0</v>
      </c>
      <c r="AP103" s="4">
        <v>6.21</v>
      </c>
      <c r="AQ103" s="4">
        <f t="array" ref="AQ103">IFS(AP103&gt;7.6, 1, AP103&lt;4.4, 2, TRUE, 0)</f>
        <v>0</v>
      </c>
      <c r="AR103" s="4">
        <v>234.09</v>
      </c>
      <c r="AS103" s="4">
        <f t="array" ref="AS103">IFS(AR103&gt;200, 1, AR103&lt;0, 2, TRUE, 0)</f>
        <v>1</v>
      </c>
      <c r="AT103" s="4">
        <v>351.0</v>
      </c>
      <c r="AU103" s="4">
        <f t="array" ref="AU103">IFS(AT103&gt;150, 1, AT103&lt;0, 2, TRUE, 0)</f>
        <v>1</v>
      </c>
      <c r="AV103" s="4">
        <v>9.5</v>
      </c>
      <c r="AW103" s="4">
        <f t="array" ref="AW103">IFS(AV103&gt;10.2, 1, AV103&lt;8.8, 2, TRUE, 0)</f>
        <v>0</v>
      </c>
      <c r="AX103" s="4">
        <v>3.16</v>
      </c>
      <c r="AY103" s="4">
        <f t="array" ref="AY103">IFS(AX103&gt;5.1, 1, AX103&lt;2.4, 2, TRUE, 0)</f>
        <v>0</v>
      </c>
      <c r="AZ103" s="4">
        <v>142.5</v>
      </c>
      <c r="BA103" s="4">
        <f t="array" ref="BA103">IFS(AZ103&gt;146, 1, AZ103&lt;136, 2, TRUE, 0)</f>
        <v>0</v>
      </c>
      <c r="BB103" s="4">
        <v>4.29</v>
      </c>
      <c r="BC103" s="4">
        <f t="array" ref="BC103">IFS(BB103&gt;5.1, 1, BB103&lt;3.5, 2, TRUE, 0)</f>
        <v>0</v>
      </c>
      <c r="BD103" s="4">
        <v>7.4</v>
      </c>
      <c r="BE103" s="4">
        <f t="array" ref="BE103">IFS(BD103&gt;8.7, 1, BD103&lt;6.6, 2, TRUE, 0)</f>
        <v>0</v>
      </c>
      <c r="BF103" s="4">
        <v>4.6</v>
      </c>
      <c r="BG103" s="4">
        <f t="array" ref="BG103">IFS(BF103&gt;5.2, 1, BF103&lt;3.5, 2, TRUE, 0)</f>
        <v>0</v>
      </c>
      <c r="BL103" s="4">
        <v>65.0</v>
      </c>
      <c r="BM103" s="4">
        <f t="array" ref="BM103">IFS(BL103&gt;158, 1, BL103&lt;37, 2, TRUE, 0)</f>
        <v>0</v>
      </c>
      <c r="BR103" s="4">
        <v>305.7</v>
      </c>
      <c r="BS103" s="4">
        <f t="array" ref="BS103">IFS(BR103&gt;400, 1, BR103&lt;30, 2, TRUE, 0)</f>
        <v>0</v>
      </c>
      <c r="BT103" s="4">
        <v>0.33</v>
      </c>
      <c r="BU103" s="4">
        <f t="array" ref="BU103">IFS(BT103&gt;1.2, 1, BT103&lt;0.2, 2, TRUE, 0)</f>
        <v>0</v>
      </c>
      <c r="BV103" s="6" t="s">
        <v>216</v>
      </c>
      <c r="BW103" s="4">
        <f>COUNTIF(AQ:AQ,"0")</f>
        <v>60</v>
      </c>
    </row>
    <row r="104" ht="15.75" customHeight="1">
      <c r="A104" s="4" t="s">
        <v>217</v>
      </c>
      <c r="B104" s="1" t="s">
        <v>11</v>
      </c>
      <c r="C104" s="4">
        <v>25.0</v>
      </c>
      <c r="D104" s="4">
        <v>6.15</v>
      </c>
      <c r="E104" s="4">
        <f t="array" ref="E104">IFS(D104&gt;10, 1, D104&lt;4, 2, TRUE, 0)</f>
        <v>0</v>
      </c>
      <c r="F104" s="4">
        <v>4.84</v>
      </c>
      <c r="G104" s="4">
        <f t="array" ref="G104">IFS(F104&gt;6.2, 1, F104&lt;3.7, 2, TRUE, 0)</f>
        <v>0</v>
      </c>
      <c r="H104" s="4">
        <v>13.5</v>
      </c>
      <c r="I104" s="4">
        <f t="array" ref="I104">IFS(H104&gt;18, 1, H104&lt;13, 2, TRUE, 0)</f>
        <v>0</v>
      </c>
      <c r="J104" s="4">
        <v>41.5</v>
      </c>
      <c r="K104" s="4">
        <f t="array" ref="K104">IFS(J104&gt;55, 1, J104&lt;34, 2, TRUE, 0)</f>
        <v>0</v>
      </c>
      <c r="L104" s="4">
        <v>85.7</v>
      </c>
      <c r="M104" s="4">
        <f t="array" ref="M104">IFS(L104&gt;100, 1, L104&lt;80, 2, TRUE, 0)</f>
        <v>0</v>
      </c>
      <c r="N104" s="4">
        <v>27.9</v>
      </c>
      <c r="O104" s="4">
        <f t="array" ref="O104">IFS(N104&gt;32, 1, N104&lt;26, 2, TRUE, 0)</f>
        <v>0</v>
      </c>
      <c r="P104" s="4">
        <v>32.5</v>
      </c>
      <c r="Q104" s="4">
        <f t="array" ref="Q104">IFS(P104&gt;37, 1, P104&lt;31, 2, TRUE, 0)</f>
        <v>0</v>
      </c>
      <c r="R104" s="4">
        <v>240.0</v>
      </c>
      <c r="S104" s="4">
        <f t="array" ref="S104">IFS(R104&gt;400, 1, R104&lt;138, 2, TRUE, 0)</f>
        <v>0</v>
      </c>
      <c r="T104" s="4">
        <v>12.3</v>
      </c>
      <c r="U104" s="4">
        <f t="array" ref="U104">IFS(T104&gt;15, 1, T104&lt;11, 2, TRUE, 0)</f>
        <v>0</v>
      </c>
      <c r="V104" s="4">
        <v>2.28</v>
      </c>
      <c r="W104" s="4" t="str">
        <f t="array" ref="W104">_xludf.IFS(V104&gt;78, 1, V104&lt;45, 2, TRUE, 0)</f>
        <v>#NAME?</v>
      </c>
      <c r="X104" s="4">
        <v>2.77</v>
      </c>
      <c r="Y104" s="4" t="str">
        <f t="array" ref="Y104">_xludf.IFS(X104&gt;45, 1, X104&lt;23, 2, TRUE, 0)</f>
        <v>#NAME?</v>
      </c>
      <c r="Z104" s="4">
        <v>0.69</v>
      </c>
      <c r="AA104" s="4" t="str">
        <f t="array" ref="AA104">_xludf.IFS(Z104&gt;10, 1, Z104&lt;2, 2, TRUE, 0)</f>
        <v>#NAME?</v>
      </c>
      <c r="AB104" s="4">
        <v>0.36</v>
      </c>
      <c r="AC104" s="4" t="str">
        <f t="array" ref="AC104">_xludf.IFS(AB104&gt;6, 1, AB104&lt;0, 2, TRUE, 0)</f>
        <v>#NAME?</v>
      </c>
      <c r="AD104" s="4">
        <v>0.05</v>
      </c>
      <c r="AE104" s="4">
        <f t="array" ref="AE104">IFS(AD104&gt;2, 1, AD104&lt;0, 2, TRUE, 0)</f>
        <v>0</v>
      </c>
      <c r="AF104" s="4">
        <v>79.0</v>
      </c>
      <c r="AG104" s="4">
        <f t="array" ref="AG104">IFS(AF104&gt;100, 1, AF104&lt;70, 2, TRUE, 0)</f>
        <v>0</v>
      </c>
      <c r="AH104" s="4">
        <v>15.4</v>
      </c>
      <c r="AI104" s="4">
        <f t="array" ref="AI104">IFS(AH104&gt;20, 1, AH104&lt;8, 2, TRUE, 0)</f>
        <v>0</v>
      </c>
      <c r="AJ104" s="4">
        <v>0.78</v>
      </c>
      <c r="AK104" s="4">
        <f t="array" ref="AK104">IFS(AJ104&gt;1.3, 1, AJ104&lt;0.7, 2, TRUE, 0)</f>
        <v>0</v>
      </c>
      <c r="AL104" s="4">
        <v>19.8</v>
      </c>
      <c r="AM104" s="4">
        <f t="array" ref="AM104">IFS(AL104&gt;39, 1, AL104&lt;13, 2, TRUE, 0)</f>
        <v>0</v>
      </c>
      <c r="AN104" s="4">
        <v>13.0</v>
      </c>
      <c r="AO104" s="4">
        <f t="array" ref="AO104">IFS(AN104&gt;52, 1, AN104&lt;7, 2, TRUE, 0)</f>
        <v>0</v>
      </c>
      <c r="AP104" s="4">
        <v>6.98</v>
      </c>
      <c r="AQ104" s="4">
        <f t="array" ref="AQ104">IFS(AP104&gt;7.6, 1, AP104&lt;4.4, 2, TRUE, 0)</f>
        <v>0</v>
      </c>
      <c r="AR104" s="4">
        <v>136.9</v>
      </c>
      <c r="AS104" s="4">
        <f t="array" ref="AS104">IFS(AR104&gt;200, 1, AR104&lt;0, 2, TRUE, 0)</f>
        <v>0</v>
      </c>
      <c r="AT104" s="4">
        <v>55.0</v>
      </c>
      <c r="AU104" s="4">
        <f t="array" ref="AU104">IFS(AT104&gt;150, 1, AT104&lt;0, 2, TRUE, 0)</f>
        <v>0</v>
      </c>
      <c r="AV104" s="4">
        <v>9.63</v>
      </c>
      <c r="AW104" s="4">
        <f t="array" ref="AW104">IFS(AV104&gt;10.2, 1, AV104&lt;8.8, 2, TRUE, 0)</f>
        <v>0</v>
      </c>
      <c r="AX104" s="4">
        <v>4.15</v>
      </c>
      <c r="AY104" s="4">
        <f t="array" ref="AY104">IFS(AX104&gt;5.1, 1, AX104&lt;2.4, 2, TRUE, 0)</f>
        <v>0</v>
      </c>
      <c r="AZ104" s="4">
        <v>138.28</v>
      </c>
      <c r="BA104" s="4">
        <f t="array" ref="BA104">IFS(AZ104&gt;146, 1, AZ104&lt;136, 2, TRUE, 0)</f>
        <v>0</v>
      </c>
      <c r="BB104" s="4">
        <v>4.1</v>
      </c>
      <c r="BC104" s="4">
        <f t="array" ref="BC104">IFS(BB104&gt;5.1, 1, BB104&lt;3.5, 2, TRUE, 0)</f>
        <v>0</v>
      </c>
      <c r="BD104" s="4">
        <v>7.51</v>
      </c>
      <c r="BE104" s="4">
        <f t="array" ref="BE104">IFS(BD104&gt;8.7, 1, BD104&lt;6.6, 2, TRUE, 0)</f>
        <v>0</v>
      </c>
      <c r="BF104" s="4">
        <v>4.8</v>
      </c>
      <c r="BG104" s="4">
        <f t="array" ref="BG104">IFS(BF104&gt;5.2, 1, BF104&lt;3.5, 2, TRUE, 0)</f>
        <v>0</v>
      </c>
      <c r="BL104" s="4">
        <v>31.0</v>
      </c>
      <c r="BM104" s="4">
        <f t="array" ref="BM104">IFS(BL104&gt;158, 1, BL104&lt;37, 2, TRUE, 0)</f>
        <v>2</v>
      </c>
      <c r="BR104" s="4">
        <v>416.77</v>
      </c>
      <c r="BS104" s="4">
        <f t="array" ref="BS104">IFS(BR104&gt;400, 1, BR104&lt;30, 2, TRUE, 0)</f>
        <v>1</v>
      </c>
      <c r="BT104" s="4">
        <v>0.4</v>
      </c>
      <c r="BU104" s="4">
        <f t="array" ref="BU104">IFS(BT104&gt;1.2, 1, BT104&lt;0.2, 2, TRUE, 0)</f>
        <v>0</v>
      </c>
      <c r="BV104" s="6" t="s">
        <v>218</v>
      </c>
      <c r="BW104" s="4">
        <f>COUNTIF(AQ:AQ,"2")</f>
        <v>9</v>
      </c>
    </row>
    <row r="105" ht="15.75" customHeight="1">
      <c r="A105" s="1" t="s">
        <v>219</v>
      </c>
      <c r="B105" s="1" t="s">
        <v>11</v>
      </c>
      <c r="C105" s="1">
        <v>62.0</v>
      </c>
      <c r="D105" s="1">
        <v>13.4</v>
      </c>
      <c r="E105" s="1">
        <f t="array" ref="E105">IFS(D105&gt;10, 1, D105&lt;4, 2, TRUE, 0)</f>
        <v>1</v>
      </c>
      <c r="F105" s="1">
        <v>3.97</v>
      </c>
      <c r="G105" s="1">
        <f t="array" ref="G105">IFS(F105&gt;6.2, 1, F105&lt;3.7, 2, TRUE, 0)</f>
        <v>0</v>
      </c>
      <c r="H105" s="1">
        <v>12.6</v>
      </c>
      <c r="I105" s="1">
        <f t="array" ref="I105">IFS(H105&gt;18, 1, H105&lt;13, 2, TRUE, 0)</f>
        <v>2</v>
      </c>
      <c r="J105" s="1">
        <v>37.3</v>
      </c>
      <c r="K105" s="1">
        <f t="array" ref="K105">IFS(J105&gt;55, 1, J105&lt;34, 2, TRUE, 0)</f>
        <v>0</v>
      </c>
      <c r="L105" s="1">
        <v>94.0</v>
      </c>
      <c r="M105" s="1">
        <f t="array" ref="M105">IFS(L105&gt;100, 1, L105&lt;80, 2, TRUE, 0)</f>
        <v>0</v>
      </c>
      <c r="N105" s="1">
        <v>31.7</v>
      </c>
      <c r="O105" s="1">
        <f t="array" ref="O105">IFS(N105&gt;32, 1, N105&lt;26, 2, TRUE, 0)</f>
        <v>0</v>
      </c>
      <c r="P105" s="1">
        <v>33.8</v>
      </c>
      <c r="Q105" s="1">
        <f t="array" ref="Q105">IFS(P105&gt;37, 1, P105&lt;31, 2, TRUE, 0)</f>
        <v>0</v>
      </c>
      <c r="R105" s="1">
        <v>299.0</v>
      </c>
      <c r="S105" s="1">
        <f t="array" ref="S105">IFS(R105&gt;400, 1, R105&lt;138, 2, TRUE, 0)</f>
        <v>0</v>
      </c>
      <c r="T105" s="1">
        <v>12.9</v>
      </c>
      <c r="U105" s="1">
        <f t="array" ref="U105">IFS(T105&gt;15, 1, T105&lt;11, 2, TRUE, 0)</f>
        <v>0</v>
      </c>
      <c r="V105" s="1">
        <v>10.59</v>
      </c>
      <c r="W105" s="1" t="str">
        <f t="array" ref="W105">_xludf.IFS(V105&gt;78, 1, V105&lt;45, 2, TRUE, 0)</f>
        <v>#NAME?</v>
      </c>
      <c r="X105" s="1">
        <v>1.93</v>
      </c>
      <c r="Y105" s="1" t="str">
        <f t="array" ref="Y105">_xludf.IFS(X105&gt;45, 1, X105&lt;23, 2, TRUE, 0)</f>
        <v>#NAME?</v>
      </c>
      <c r="Z105" s="1">
        <v>0.76</v>
      </c>
      <c r="AA105" s="1" t="str">
        <f t="array" ref="AA105">_xludf.IFS(Z105&gt;10, 1, Z105&lt;2, 2, TRUE, 0)</f>
        <v>#NAME?</v>
      </c>
      <c r="AB105" s="1">
        <v>0.09</v>
      </c>
      <c r="AC105" s="1" t="str">
        <f t="array" ref="AC105">_xludf.IFS(AB105&gt;6, 1, AB105&lt;0, 2, TRUE, 0)</f>
        <v>#NAME?</v>
      </c>
      <c r="AD105" s="1">
        <v>0.03</v>
      </c>
      <c r="AE105" s="1">
        <f t="array" ref="AE105">IFS(AD105&gt;2, 1, AD105&lt;0, 2, TRUE, 0)</f>
        <v>0</v>
      </c>
      <c r="AF105" s="1">
        <v>174.0</v>
      </c>
      <c r="AG105" s="1">
        <f t="array" ref="AG105">IFS(AF105&gt;100, 1, AF105&lt;70, 2, TRUE, 0)</f>
        <v>1</v>
      </c>
      <c r="AH105" s="1">
        <v>13.0</v>
      </c>
      <c r="AI105" s="1">
        <f t="array" ref="AI105">IFS(AH105&gt;20, 1, AH105&lt;8, 2, TRUE, 0)</f>
        <v>0</v>
      </c>
      <c r="AJ105" s="1">
        <v>0.99</v>
      </c>
      <c r="AK105" s="1">
        <f t="array" ref="AK105">IFS(AJ105&gt;1.3, 1, AJ105&lt;0.7, 2, TRUE, 0)</f>
        <v>0</v>
      </c>
      <c r="AL105" s="1">
        <v>11.7</v>
      </c>
      <c r="AM105" s="1">
        <f t="array" ref="AM105">IFS(AL105&gt;39, 1, AL105&lt;13, 2, TRUE, 0)</f>
        <v>2</v>
      </c>
      <c r="AN105" s="1">
        <v>12.0</v>
      </c>
      <c r="AO105" s="1">
        <f t="array" ref="AO105">IFS(AN105&gt;52, 1, AN105&lt;7, 2, TRUE, 0)</f>
        <v>0</v>
      </c>
      <c r="AP105" s="1">
        <v>4.7</v>
      </c>
      <c r="AQ105" s="1">
        <f t="array" ref="AQ105">IFS(AP105&gt;7.6, 1, AP105&lt;4.4, 2, TRUE, 0)</f>
        <v>0</v>
      </c>
      <c r="AR105" s="1">
        <v>130.0</v>
      </c>
      <c r="AS105" s="1">
        <f t="array" ref="AS105">IFS(AR105&gt;200, 1, AR105&lt;0, 2, TRUE, 0)</f>
        <v>0</v>
      </c>
      <c r="AT105" s="1">
        <v>148.0</v>
      </c>
      <c r="AU105" s="1">
        <f t="array" ref="AU105">IFS(AT105&gt;150, 1, AT105&lt;0, 2, TRUE, 0)</f>
        <v>0</v>
      </c>
      <c r="AV105" s="1">
        <v>9.5</v>
      </c>
      <c r="AW105" s="1">
        <f t="array" ref="AW105">IFS(AV105&gt;10.2, 1, AV105&lt;8.8, 2, TRUE, 0)</f>
        <v>0</v>
      </c>
      <c r="AX105" s="1">
        <v>3.3</v>
      </c>
      <c r="AY105" s="1">
        <f t="array" ref="AY105">IFS(AX105&gt;5.1, 1, AX105&lt;2.4, 2, TRUE, 0)</f>
        <v>0</v>
      </c>
      <c r="AZ105" s="1">
        <v>141.0</v>
      </c>
      <c r="BA105" s="1">
        <f t="array" ref="BA105">IFS(AZ105&gt;146, 1, AZ105&lt;136, 2, TRUE, 0)</f>
        <v>0</v>
      </c>
      <c r="BB105" s="1">
        <v>4.54</v>
      </c>
      <c r="BC105" s="1">
        <f t="array" ref="BC105">IFS(BB105&gt;5.1, 1, BB105&lt;3.5, 2, TRUE, 0)</f>
        <v>0</v>
      </c>
      <c r="BD105" s="1">
        <v>7.0</v>
      </c>
      <c r="BE105" s="1">
        <f t="array" ref="BE105">IFS(BD105&gt;8.7, 1, BD105&lt;6.6, 2, TRUE, 0)</f>
        <v>0</v>
      </c>
      <c r="BF105" s="1">
        <v>4.7</v>
      </c>
      <c r="BG105" s="1">
        <f t="array" ref="BG105">IFS(BF105&gt;5.2, 1, BF105&lt;3.5, 2, TRUE, 0)</f>
        <v>0</v>
      </c>
      <c r="BH105" s="1"/>
      <c r="BI105" s="1"/>
      <c r="BJ105" s="1"/>
      <c r="BK105" s="1"/>
      <c r="BL105" s="1">
        <v>55.0</v>
      </c>
      <c r="BM105" s="1">
        <f t="array" ref="BM105">IFS(BL105&gt;158, 1, BL105&lt;37, 2, TRUE, 0)</f>
        <v>0</v>
      </c>
      <c r="BN105" s="1"/>
      <c r="BO105" s="1"/>
      <c r="BP105" s="1"/>
      <c r="BQ105" s="1"/>
      <c r="BR105" s="1">
        <v>87.46</v>
      </c>
      <c r="BS105" s="1">
        <f t="array" ref="BS105">IFS(BR105&gt;400, 1, BR105&lt;30, 2, TRUE, 0)</f>
        <v>0</v>
      </c>
      <c r="BT105" s="1">
        <v>0.25</v>
      </c>
      <c r="BU105" s="1">
        <f t="array" ref="BU105">IFS(BT105&gt;1.2, 1, BT105&lt;0.2, 2, TRUE, 0)</f>
        <v>0</v>
      </c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</row>
    <row r="106" ht="15.75" customHeight="1">
      <c r="A106" s="1" t="s">
        <v>220</v>
      </c>
      <c r="B106" s="1" t="s">
        <v>21</v>
      </c>
      <c r="C106" s="1">
        <v>47.0</v>
      </c>
      <c r="D106" s="1">
        <v>11.5</v>
      </c>
      <c r="E106" s="1">
        <f t="array" ref="E106">IFS(D106&gt;10, 1, D106&lt;4, 2, TRUE, 0)</f>
        <v>1</v>
      </c>
      <c r="F106" s="1">
        <v>5.56</v>
      </c>
      <c r="G106" s="1">
        <f t="array" ref="G106">IFS(F106&gt;6.2, 1, F106&lt;3.7, 2, TRUE, 0)</f>
        <v>0</v>
      </c>
      <c r="H106" s="1">
        <v>11.1</v>
      </c>
      <c r="I106" s="1">
        <f t="array" ref="I106">IFS(H106&gt;18, 1, H106&lt;13, 2, TRUE, 0)</f>
        <v>2</v>
      </c>
      <c r="J106" s="1">
        <v>35.1</v>
      </c>
      <c r="K106" s="1">
        <f t="array" ref="K106">IFS(J106&gt;55, 1, J106&lt;34, 2, TRUE, 0)</f>
        <v>0</v>
      </c>
      <c r="L106" s="1">
        <v>63.1</v>
      </c>
      <c r="M106" s="1">
        <f t="array" ref="M106">IFS(L106&gt;100, 1, L106&lt;80, 2, TRUE, 0)</f>
        <v>2</v>
      </c>
      <c r="N106" s="1">
        <v>20.0</v>
      </c>
      <c r="O106" s="1">
        <f t="array" ref="O106">IFS(N106&gt;32, 1, N106&lt;26, 2, TRUE, 0)</f>
        <v>2</v>
      </c>
      <c r="P106" s="1">
        <v>31.6</v>
      </c>
      <c r="Q106" s="1">
        <f t="array" ref="Q106">IFS(P106&gt;37, 1, P106&lt;31, 2, TRUE, 0)</f>
        <v>0</v>
      </c>
      <c r="R106" s="1">
        <v>284.0</v>
      </c>
      <c r="S106" s="1">
        <f t="array" ref="S106">IFS(R106&gt;400, 1, R106&lt;138, 2, TRUE, 0)</f>
        <v>0</v>
      </c>
      <c r="T106" s="1">
        <v>15.2</v>
      </c>
      <c r="U106" s="1">
        <f t="array" ref="U106">IFS(T106&gt;15, 1, T106&lt;11, 2, TRUE, 0)</f>
        <v>1</v>
      </c>
      <c r="V106" s="1">
        <v>8.52</v>
      </c>
      <c r="W106" s="1" t="str">
        <f t="array" ref="W106">_xludf.IFS(V106&gt;78, 1, V106&lt;45, 2, TRUE, 0)</f>
        <v>#NAME?</v>
      </c>
      <c r="X106" s="1">
        <v>2.24</v>
      </c>
      <c r="Y106" s="1" t="str">
        <f t="array" ref="Y106">_xludf.IFS(X106&gt;45, 1, X106&lt;23, 2, TRUE, 0)</f>
        <v>#NAME?</v>
      </c>
      <c r="Z106" s="1">
        <v>0.46</v>
      </c>
      <c r="AA106" s="1" t="str">
        <f t="array" ref="AA106">_xludf.IFS(Z106&gt;10, 1, Z106&lt;2, 2, TRUE, 0)</f>
        <v>#NAME?</v>
      </c>
      <c r="AB106" s="1">
        <v>0.24</v>
      </c>
      <c r="AC106" s="1" t="str">
        <f t="array" ref="AC106">_xludf.IFS(AB106&gt;6, 1, AB106&lt;0, 2, TRUE, 0)</f>
        <v>#NAME?</v>
      </c>
      <c r="AD106" s="1">
        <v>0.04</v>
      </c>
      <c r="AE106" s="1">
        <f t="array" ref="AE106">IFS(AD106&gt;2, 1, AD106&lt;0, 2, TRUE, 0)</f>
        <v>0</v>
      </c>
      <c r="AF106" s="1">
        <v>185.0</v>
      </c>
      <c r="AG106" s="1">
        <f t="array" ref="AG106">IFS(AF106&gt;100, 1, AF106&lt;70, 2, TRUE, 0)</f>
        <v>1</v>
      </c>
      <c r="AH106" s="1">
        <v>15.0</v>
      </c>
      <c r="AI106" s="1">
        <f t="array" ref="AI106">IFS(AH106&gt;20, 1, AH106&lt;8, 2, TRUE, 0)</f>
        <v>0</v>
      </c>
      <c r="AJ106" s="1">
        <v>0.67</v>
      </c>
      <c r="AK106" s="1">
        <f t="array" ref="AK106">IFS(AJ106&gt;1.3, 1, AJ106&lt;0.7, 2, TRUE, 0)</f>
        <v>2</v>
      </c>
      <c r="AL106" s="1">
        <v>12.6</v>
      </c>
      <c r="AM106" s="1">
        <f t="array" ref="AM106">IFS(AL106&gt;39, 1, AL106&lt;13, 2, TRUE, 0)</f>
        <v>2</v>
      </c>
      <c r="AN106" s="1">
        <v>12.0</v>
      </c>
      <c r="AO106" s="1">
        <f t="array" ref="AO106">IFS(AN106&gt;52, 1, AN106&lt;7, 2, TRUE, 0)</f>
        <v>0</v>
      </c>
      <c r="AP106" s="1">
        <v>3.7</v>
      </c>
      <c r="AQ106" s="1">
        <f t="array" ref="AQ106">IFS(AP106&gt;7.6, 1, AP106&lt;4.4, 2, TRUE, 0)</f>
        <v>2</v>
      </c>
      <c r="AR106" s="1">
        <v>137.0</v>
      </c>
      <c r="AS106" s="1">
        <f t="array" ref="AS106">IFS(AR106&gt;200, 1, AR106&lt;0, 2, TRUE, 0)</f>
        <v>0</v>
      </c>
      <c r="AT106" s="1">
        <v>113.0</v>
      </c>
      <c r="AU106" s="1">
        <f t="array" ref="AU106">IFS(AT106&gt;150, 1, AT106&lt;0, 2, TRUE, 0)</f>
        <v>0</v>
      </c>
      <c r="AV106" s="1">
        <v>9.0</v>
      </c>
      <c r="AW106" s="1">
        <f t="array" ref="AW106">IFS(AV106&gt;10.2, 1, AV106&lt;8.8, 2, TRUE, 0)</f>
        <v>0</v>
      </c>
      <c r="AX106" s="1">
        <v>3.5</v>
      </c>
      <c r="AY106" s="1">
        <f t="array" ref="AY106">IFS(AX106&gt;5.1, 1, AX106&lt;2.4, 2, TRUE, 0)</f>
        <v>0</v>
      </c>
      <c r="AZ106" s="1">
        <v>139.0</v>
      </c>
      <c r="BA106" s="1">
        <f t="array" ref="BA106">IFS(AZ106&gt;146, 1, AZ106&lt;136, 2, TRUE, 0)</f>
        <v>0</v>
      </c>
      <c r="BB106" s="1">
        <v>3.8</v>
      </c>
      <c r="BC106" s="1">
        <f t="array" ref="BC106">IFS(BB106&gt;5.1, 1, BB106&lt;3.5, 2, TRUE, 0)</f>
        <v>0</v>
      </c>
      <c r="BD106" s="1">
        <v>6.69</v>
      </c>
      <c r="BE106" s="1">
        <f t="array" ref="BE106">IFS(BD106&gt;8.7, 1, BD106&lt;6.6, 2, TRUE, 0)</f>
        <v>0</v>
      </c>
      <c r="BF106" s="1">
        <v>4.3</v>
      </c>
      <c r="BG106" s="1">
        <f t="array" ref="BG106">IFS(BF106&gt;5.2, 1, BF106&lt;3.5, 2, TRUE, 0)</f>
        <v>0</v>
      </c>
      <c r="BH106" s="1"/>
      <c r="BI106" s="1"/>
      <c r="BJ106" s="1"/>
      <c r="BK106" s="1"/>
      <c r="BL106" s="1">
        <v>45.0</v>
      </c>
      <c r="BM106" s="1">
        <f t="array" ref="BM106">IFS(BL106&gt;158, 1, BL106&lt;37, 2, TRUE, 0)</f>
        <v>0</v>
      </c>
      <c r="BN106" s="1"/>
      <c r="BO106" s="1"/>
      <c r="BP106" s="1"/>
      <c r="BQ106" s="1"/>
      <c r="BR106" s="1">
        <v>11.6</v>
      </c>
      <c r="BS106" s="1">
        <f t="array" ref="BS106">IFS(BR106&gt;400, 1, BR106&lt;30, 2, TRUE, 0)</f>
        <v>2</v>
      </c>
      <c r="BT106" s="1">
        <v>0.9</v>
      </c>
      <c r="BU106" s="1">
        <f t="array" ref="BU106">IFS(BT106&gt;1.2, 1, BT106&lt;0.2, 2, TRUE, 0)</f>
        <v>0</v>
      </c>
      <c r="BV106" s="1" t="s">
        <v>221</v>
      </c>
      <c r="BW106" s="1">
        <f>COUNTIF(AS:AS,"1")</f>
        <v>18</v>
      </c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</row>
    <row r="107" ht="15.75" customHeight="1">
      <c r="A107" s="1" t="s">
        <v>222</v>
      </c>
      <c r="B107" s="1" t="s">
        <v>11</v>
      </c>
      <c r="C107" s="1">
        <v>38.0</v>
      </c>
      <c r="D107" s="1">
        <v>12.39</v>
      </c>
      <c r="E107" s="1">
        <f t="array" ref="E107">IFS(D107&gt;10, 1, D107&lt;4, 2, TRUE, 0)</f>
        <v>1</v>
      </c>
      <c r="F107" s="1">
        <v>5.86</v>
      </c>
      <c r="G107" s="1">
        <f t="array" ref="G107">IFS(F107&gt;6.2, 1, F107&lt;3.7, 2, TRUE, 0)</f>
        <v>0</v>
      </c>
      <c r="H107" s="1">
        <v>16.1</v>
      </c>
      <c r="I107" s="1">
        <f t="array" ref="I107">IFS(H107&gt;18, 1, H107&lt;13, 2, TRUE, 0)</f>
        <v>0</v>
      </c>
      <c r="J107" s="1">
        <v>50.0</v>
      </c>
      <c r="K107" s="1">
        <f t="array" ref="K107">IFS(J107&gt;55, 1, J107&lt;34, 2, TRUE, 0)</f>
        <v>0</v>
      </c>
      <c r="L107" s="1">
        <v>85.3</v>
      </c>
      <c r="M107" s="1">
        <f t="array" ref="M107">IFS(L107&gt;100, 1, L107&lt;80, 2, TRUE, 0)</f>
        <v>0</v>
      </c>
      <c r="N107" s="1">
        <v>27.5</v>
      </c>
      <c r="O107" s="1">
        <f t="array" ref="O107">IFS(N107&gt;32, 1, N107&lt;26, 2, TRUE, 0)</f>
        <v>0</v>
      </c>
      <c r="P107" s="1">
        <v>32.2</v>
      </c>
      <c r="Q107" s="1">
        <f t="array" ref="Q107">IFS(P107&gt;37, 1, P107&lt;31, 2, TRUE, 0)</f>
        <v>0</v>
      </c>
      <c r="R107" s="1">
        <v>294.0</v>
      </c>
      <c r="S107" s="1">
        <f t="array" ref="S107">IFS(R107&gt;400, 1, R107&lt;138, 2, TRUE, 0)</f>
        <v>0</v>
      </c>
      <c r="T107" s="1">
        <v>13.1</v>
      </c>
      <c r="U107" s="1">
        <f t="array" ref="U107">IFS(T107&gt;15, 1, T107&lt;11, 2, TRUE, 0)</f>
        <v>0</v>
      </c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>
        <v>106.0</v>
      </c>
      <c r="AG107" s="1">
        <f t="array" ref="AG107">IFS(AF107&gt;100, 1, AF107&lt;70, 2, TRUE, 0)</f>
        <v>1</v>
      </c>
      <c r="AH107" s="1">
        <v>19.0</v>
      </c>
      <c r="AI107" s="1">
        <f t="array" ref="AI107">IFS(AH107&gt;20, 1, AH107&lt;8, 2, TRUE, 0)</f>
        <v>0</v>
      </c>
      <c r="AJ107" s="1">
        <v>1.06</v>
      </c>
      <c r="AK107" s="1">
        <f t="array" ref="AK107">IFS(AJ107&gt;1.3, 1, AJ107&lt;0.7, 2, TRUE, 0)</f>
        <v>0</v>
      </c>
      <c r="AL107" s="1">
        <v>18.2</v>
      </c>
      <c r="AM107" s="1">
        <f t="array" ref="AM107">IFS(AL107&gt;39, 1, AL107&lt;13, 2, TRUE, 0)</f>
        <v>0</v>
      </c>
      <c r="AN107" s="1">
        <v>31.0</v>
      </c>
      <c r="AO107" s="1">
        <f t="array" ref="AO107">IFS(AN107&gt;52, 1, AN107&lt;7, 2, TRUE, 0)</f>
        <v>0</v>
      </c>
      <c r="AP107" s="1">
        <v>6.2</v>
      </c>
      <c r="AQ107" s="1">
        <f t="array" ref="AQ107">IFS(AP107&gt;7.6, 1, AP107&lt;4.4, 2, TRUE, 0)</f>
        <v>0</v>
      </c>
      <c r="AR107" s="1">
        <v>133.0</v>
      </c>
      <c r="AS107" s="1">
        <f t="array" ref="AS107">IFS(AR107&gt;200, 1, AR107&lt;0, 2, TRUE, 0)</f>
        <v>0</v>
      </c>
      <c r="AT107" s="1">
        <v>87.0</v>
      </c>
      <c r="AU107" s="1">
        <f t="array" ref="AU107">IFS(AT107&gt;150, 1, AT107&lt;0, 2, TRUE, 0)</f>
        <v>0</v>
      </c>
      <c r="AV107" s="1">
        <v>9.5</v>
      </c>
      <c r="AW107" s="1">
        <f t="array" ref="AW107">IFS(AV107&gt;10.2, 1, AV107&lt;8.8, 2, TRUE, 0)</f>
        <v>0</v>
      </c>
      <c r="AX107" s="1">
        <v>3.8</v>
      </c>
      <c r="AY107" s="1">
        <f t="array" ref="AY107">IFS(AX107&gt;5.1, 1, AX107&lt;2.4, 2, TRUE, 0)</f>
        <v>0</v>
      </c>
      <c r="AZ107" s="1">
        <v>140.0</v>
      </c>
      <c r="BA107" s="1">
        <f t="array" ref="BA107">IFS(AZ107&gt;146, 1, AZ107&lt;136, 2, TRUE, 0)</f>
        <v>0</v>
      </c>
      <c r="BB107" s="1">
        <v>4.69</v>
      </c>
      <c r="BC107" s="1">
        <f t="array" ref="BC107">IFS(BB107&gt;5.1, 1, BB107&lt;3.5, 2, TRUE, 0)</f>
        <v>0</v>
      </c>
      <c r="BD107" s="1">
        <v>7.54</v>
      </c>
      <c r="BE107" s="1">
        <f t="array" ref="BE107">IFS(BD107&gt;8.7, 1, BD107&lt;6.6, 2, TRUE, 0)</f>
        <v>0</v>
      </c>
      <c r="BF107" s="1">
        <v>4.7</v>
      </c>
      <c r="BG107" s="1">
        <f t="array" ref="BG107">IFS(BF107&gt;5.2, 1, BF107&lt;3.5, 2, TRUE, 0)</f>
        <v>0</v>
      </c>
      <c r="BH107" s="1"/>
      <c r="BI107" s="1"/>
      <c r="BJ107" s="1"/>
      <c r="BK107" s="1"/>
      <c r="BL107" s="1">
        <v>43.0</v>
      </c>
      <c r="BM107" s="1">
        <f t="array" ref="BM107">IFS(BL107&gt;158, 1, BL107&lt;37, 2, TRUE, 0)</f>
        <v>0</v>
      </c>
      <c r="BN107" s="1"/>
      <c r="BO107" s="1"/>
      <c r="BP107" s="1"/>
      <c r="BQ107" s="1"/>
      <c r="BR107" s="1">
        <v>161.79</v>
      </c>
      <c r="BS107" s="1">
        <f t="array" ref="BS107">IFS(BR107&gt;400, 1, BR107&lt;30, 2, TRUE, 0)</f>
        <v>0</v>
      </c>
      <c r="BT107" s="1">
        <v>0.69</v>
      </c>
      <c r="BU107" s="1">
        <f t="array" ref="BU107">IFS(BT107&gt;1.2, 1, BT107&lt;0.2, 2, TRUE, 0)</f>
        <v>0</v>
      </c>
      <c r="BV107" s="1" t="s">
        <v>223</v>
      </c>
      <c r="BW107" s="1">
        <f>COUNTIF(AS:AS,"0")</f>
        <v>68</v>
      </c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</row>
    <row r="108" ht="15.75" customHeight="1">
      <c r="A108" s="1" t="s">
        <v>224</v>
      </c>
      <c r="B108" s="1" t="s">
        <v>21</v>
      </c>
      <c r="C108" s="1">
        <v>67.0</v>
      </c>
      <c r="D108" s="1">
        <v>9.53</v>
      </c>
      <c r="E108" s="1">
        <f t="array" ref="E108">IFS(D108&gt;10, 1, D108&lt;4, 2, TRUE, 0)</f>
        <v>0</v>
      </c>
      <c r="F108" s="1">
        <v>4.08</v>
      </c>
      <c r="G108" s="1">
        <f t="array" ref="G108">IFS(F108&gt;6.2, 1, F108&lt;3.7, 2, TRUE, 0)</f>
        <v>0</v>
      </c>
      <c r="H108" s="1">
        <v>12.4</v>
      </c>
      <c r="I108" s="1">
        <f t="array" ref="I108">IFS(H108&gt;18, 1, H108&lt;13, 2, TRUE, 0)</f>
        <v>2</v>
      </c>
      <c r="J108" s="1">
        <v>35.0</v>
      </c>
      <c r="K108" s="1">
        <f t="array" ref="K108">IFS(J108&gt;55, 1, J108&lt;34, 2, TRUE, 0)</f>
        <v>0</v>
      </c>
      <c r="L108" s="1">
        <v>85.8</v>
      </c>
      <c r="M108" s="1">
        <f t="array" ref="M108">IFS(L108&gt;100, 1, L108&lt;80, 2, TRUE, 0)</f>
        <v>0</v>
      </c>
      <c r="N108" s="1">
        <v>30.4</v>
      </c>
      <c r="O108" s="1">
        <f t="array" ref="O108">IFS(N108&gt;32, 1, N108&lt;26, 2, TRUE, 0)</f>
        <v>0</v>
      </c>
      <c r="P108" s="1">
        <v>35.4</v>
      </c>
      <c r="Q108" s="1">
        <f t="array" ref="Q108">IFS(P108&gt;37, 1, P108&lt;31, 2, TRUE, 0)</f>
        <v>0</v>
      </c>
      <c r="R108" s="1">
        <v>239.0</v>
      </c>
      <c r="S108" s="1">
        <f t="array" ref="S108">IFS(R108&gt;400, 1, R108&lt;138, 2, TRUE, 0)</f>
        <v>0</v>
      </c>
      <c r="T108" s="1">
        <v>11.4</v>
      </c>
      <c r="U108" s="1">
        <f t="array" ref="U108">IFS(T108&gt;15, 1, T108&lt;11, 2, TRUE, 0)</f>
        <v>0</v>
      </c>
      <c r="V108" s="1">
        <v>5.97</v>
      </c>
      <c r="W108" s="1" t="str">
        <f t="array" ref="W108">_xludf.IFS(V108&gt;78, 1, V108&lt;45, 2, TRUE, 0)</f>
        <v>#NAME?</v>
      </c>
      <c r="X108" s="1">
        <v>2.75</v>
      </c>
      <c r="Y108" s="1" t="str">
        <f t="array" ref="Y108">_xludf.IFS(X108&gt;45, 1, X108&lt;23, 2, TRUE, 0)</f>
        <v>#NAME?</v>
      </c>
      <c r="Z108" s="1">
        <v>0.57</v>
      </c>
      <c r="AA108" s="1" t="str">
        <f t="array" ref="AA108">_xludf.IFS(Z108&gt;10, 1, Z108&lt;2, 2, TRUE, 0)</f>
        <v>#NAME?</v>
      </c>
      <c r="AB108" s="1">
        <v>0.17</v>
      </c>
      <c r="AC108" s="1" t="str">
        <f t="array" ref="AC108">_xludf.IFS(AB108&gt;6, 1, AB108&lt;0, 2, TRUE, 0)</f>
        <v>#NAME?</v>
      </c>
      <c r="AD108" s="1">
        <v>0.07</v>
      </c>
      <c r="AE108" s="1">
        <f t="array" ref="AE108">IFS(AD108&gt;2, 1, AD108&lt;0, 2, TRUE, 0)</f>
        <v>0</v>
      </c>
      <c r="AF108" s="1">
        <v>142.0</v>
      </c>
      <c r="AG108" s="1">
        <f t="array" ref="AG108">IFS(AF108&gt;100, 1, AF108&lt;70, 2, TRUE, 0)</f>
        <v>1</v>
      </c>
      <c r="AH108" s="1">
        <v>24.0</v>
      </c>
      <c r="AI108" s="1">
        <f t="array" ref="AI108">IFS(AH108&gt;20, 1, AH108&lt;8, 2, TRUE, 0)</f>
        <v>1</v>
      </c>
      <c r="AJ108" s="1">
        <v>0.94</v>
      </c>
      <c r="AK108" s="1">
        <f t="array" ref="AK108">IFS(AJ108&gt;1.3, 1, AJ108&lt;0.7, 2, TRUE, 0)</f>
        <v>0</v>
      </c>
      <c r="AL108" s="1">
        <v>13.7</v>
      </c>
      <c r="AM108" s="1">
        <f t="array" ref="AM108">IFS(AL108&gt;39, 1, AL108&lt;13, 2, TRUE, 0)</f>
        <v>0</v>
      </c>
      <c r="AN108" s="1">
        <v>20.0</v>
      </c>
      <c r="AO108" s="1">
        <f t="array" ref="AO108">IFS(AN108&gt;52, 1, AN108&lt;7, 2, TRUE, 0)</f>
        <v>0</v>
      </c>
      <c r="AP108" s="1">
        <v>8.8</v>
      </c>
      <c r="AQ108" s="1">
        <f t="array" ref="AQ108">IFS(AP108&gt;7.6, 1, AP108&lt;4.4, 2, TRUE, 0)</f>
        <v>1</v>
      </c>
      <c r="AR108" s="1">
        <v>155.0</v>
      </c>
      <c r="AS108" s="1">
        <f t="array" ref="AS108">IFS(AR108&gt;200, 1, AR108&lt;0, 2, TRUE, 0)</f>
        <v>0</v>
      </c>
      <c r="AT108" s="1">
        <v>182.0</v>
      </c>
      <c r="AU108" s="1">
        <f t="array" ref="AU108">IFS(AT108&gt;150, 1, AT108&lt;0, 2, TRUE, 0)</f>
        <v>1</v>
      </c>
      <c r="AV108" s="1">
        <v>9.9</v>
      </c>
      <c r="AW108" s="1">
        <f t="array" ref="AW108">IFS(AV108&gt;10.2, 1, AV108&lt;8.8, 2, TRUE, 0)</f>
        <v>0</v>
      </c>
      <c r="AX108" s="1">
        <v>3.6</v>
      </c>
      <c r="AY108" s="1">
        <f t="array" ref="AY108">IFS(AX108&gt;5.1, 1, AX108&lt;2.4, 2, TRUE, 0)</f>
        <v>0</v>
      </c>
      <c r="AZ108" s="1">
        <v>141.0</v>
      </c>
      <c r="BA108" s="1">
        <f t="array" ref="BA108">IFS(AZ108&gt;146, 1, AZ108&lt;136, 2, TRUE, 0)</f>
        <v>0</v>
      </c>
      <c r="BB108" s="1">
        <v>4.46</v>
      </c>
      <c r="BC108" s="1">
        <f t="array" ref="BC108">IFS(BB108&gt;5.1, 1, BB108&lt;3.5, 2, TRUE, 0)</f>
        <v>0</v>
      </c>
      <c r="BD108" s="1">
        <v>7.33</v>
      </c>
      <c r="BE108" s="1">
        <f t="array" ref="BE108">IFS(BD108&gt;8.7, 1, BD108&lt;6.6, 2, TRUE, 0)</f>
        <v>0</v>
      </c>
      <c r="BF108" s="1">
        <v>4.6</v>
      </c>
      <c r="BG108" s="1">
        <f t="array" ref="BG108">IFS(BF108&gt;5.2, 1, BF108&lt;3.5, 2, TRUE, 0)</f>
        <v>0</v>
      </c>
      <c r="BH108" s="1"/>
      <c r="BI108" s="1"/>
      <c r="BJ108" s="1"/>
      <c r="BK108" s="1"/>
      <c r="BL108" s="1">
        <v>44.0</v>
      </c>
      <c r="BM108" s="1">
        <f t="array" ref="BM108">IFS(BL108&gt;158, 1, BL108&lt;37, 2, TRUE, 0)</f>
        <v>0</v>
      </c>
      <c r="BN108" s="1"/>
      <c r="BO108" s="1"/>
      <c r="BP108" s="1"/>
      <c r="BQ108" s="1"/>
      <c r="BR108" s="1">
        <v>110.39</v>
      </c>
      <c r="BS108" s="1">
        <f t="array" ref="BS108">IFS(BR108&gt;400, 1, BR108&lt;30, 2, TRUE, 0)</f>
        <v>0</v>
      </c>
      <c r="BT108" s="1">
        <v>0.65</v>
      </c>
      <c r="BU108" s="1">
        <f t="array" ref="BU108">IFS(BT108&gt;1.2, 1, BT108&lt;0.2, 2, TRUE, 0)</f>
        <v>0</v>
      </c>
      <c r="BV108" s="1" t="s">
        <v>225</v>
      </c>
      <c r="BW108" s="1">
        <f>COUNTIF(AS:AS,"2")</f>
        <v>0</v>
      </c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</row>
    <row r="109" ht="15.75" customHeight="1">
      <c r="A109" s="1" t="s">
        <v>226</v>
      </c>
      <c r="B109" s="1" t="s">
        <v>21</v>
      </c>
      <c r="C109" s="1">
        <v>60.0</v>
      </c>
      <c r="D109" s="1">
        <v>6.92</v>
      </c>
      <c r="E109" s="1">
        <f t="array" ref="E109">IFS(D109&gt;10, 1, D109&lt;4, 2, TRUE, 0)</f>
        <v>0</v>
      </c>
      <c r="F109" s="1">
        <v>5.23</v>
      </c>
      <c r="G109" s="1">
        <f t="array" ref="G109">IFS(F109&gt;6.2, 1, F109&lt;3.7, 2, TRUE, 0)</f>
        <v>0</v>
      </c>
      <c r="H109" s="1">
        <v>15.0</v>
      </c>
      <c r="I109" s="1">
        <f t="array" ref="I109">IFS(H109&gt;18, 1, H109&lt;13, 2, TRUE, 0)</f>
        <v>0</v>
      </c>
      <c r="J109" s="1">
        <v>47.7</v>
      </c>
      <c r="K109" s="1">
        <f t="array" ref="K109">IFS(J109&gt;55, 1, J109&lt;34, 2, TRUE, 0)</f>
        <v>0</v>
      </c>
      <c r="L109" s="1">
        <v>91.2</v>
      </c>
      <c r="M109" s="1">
        <f t="array" ref="M109">IFS(L109&gt;100, 1, L109&lt;80, 2, TRUE, 0)</f>
        <v>0</v>
      </c>
      <c r="N109" s="1">
        <v>28.7</v>
      </c>
      <c r="O109" s="1">
        <f t="array" ref="O109">IFS(N109&gt;32, 1, N109&lt;26, 2, TRUE, 0)</f>
        <v>0</v>
      </c>
      <c r="P109" s="1">
        <v>31.4</v>
      </c>
      <c r="Q109" s="1">
        <f t="array" ref="Q109">IFS(P109&gt;37, 1, P109&lt;31, 2, TRUE, 0)</f>
        <v>0</v>
      </c>
      <c r="R109" s="1">
        <v>202.0</v>
      </c>
      <c r="S109" s="1">
        <f t="array" ref="S109">IFS(R109&gt;400, 1, R109&lt;138, 2, TRUE, 0)</f>
        <v>0</v>
      </c>
      <c r="T109" s="1">
        <v>11.9</v>
      </c>
      <c r="U109" s="1">
        <f t="array" ref="U109">IFS(T109&gt;15, 1, T109&lt;11, 2, TRUE, 0)</f>
        <v>0</v>
      </c>
      <c r="V109" s="1">
        <v>3.69</v>
      </c>
      <c r="W109" s="1" t="str">
        <f t="array" ref="W109">_xludf.IFS(V109&gt;78, 1, V109&lt;45, 2, TRUE, 0)</f>
        <v>#NAME?</v>
      </c>
      <c r="X109" s="1">
        <v>2.32</v>
      </c>
      <c r="Y109" s="1" t="str">
        <f t="array" ref="Y109">_xludf.IFS(X109&gt;45, 1, X109&lt;23, 2, TRUE, 0)</f>
        <v>#NAME?</v>
      </c>
      <c r="Z109" s="1">
        <v>0.44</v>
      </c>
      <c r="AA109" s="1" t="str">
        <f t="array" ref="AA109">_xludf.IFS(Z109&gt;10, 1, Z109&lt;2, 2, TRUE, 0)</f>
        <v>#NAME?</v>
      </c>
      <c r="AB109" s="1">
        <v>0.41</v>
      </c>
      <c r="AC109" s="1" t="str">
        <f t="array" ref="AC109">_xludf.IFS(AB109&gt;6, 1, AB109&lt;0, 2, TRUE, 0)</f>
        <v>#NAME?</v>
      </c>
      <c r="AD109" s="1">
        <v>0.06</v>
      </c>
      <c r="AE109" s="1">
        <f t="array" ref="AE109">IFS(AD109&gt;2, 1, AD109&lt;0, 2, TRUE, 0)</f>
        <v>0</v>
      </c>
      <c r="AF109" s="1">
        <v>101.0</v>
      </c>
      <c r="AG109" s="1">
        <f t="array" ref="AG109">IFS(AF109&gt;100, 1, AF109&lt;70, 2, TRUE, 0)</f>
        <v>1</v>
      </c>
      <c r="AH109" s="1">
        <v>19.0</v>
      </c>
      <c r="AI109" s="1">
        <f t="array" ref="AI109">IFS(AH109&gt;20, 1, AH109&lt;8, 2, TRUE, 0)</f>
        <v>0</v>
      </c>
      <c r="AJ109" s="1">
        <v>0.8</v>
      </c>
      <c r="AK109" s="1">
        <f t="array" ref="AK109">IFS(AJ109&gt;1.3, 1, AJ109&lt;0.7, 2, TRUE, 0)</f>
        <v>0</v>
      </c>
      <c r="AL109" s="1">
        <v>26.4</v>
      </c>
      <c r="AM109" s="1">
        <f t="array" ref="AM109">IFS(AL109&gt;39, 1, AL109&lt;13, 2, TRUE, 0)</f>
        <v>0</v>
      </c>
      <c r="AN109" s="1">
        <v>29.0</v>
      </c>
      <c r="AO109" s="1">
        <f t="array" ref="AO109">IFS(AN109&gt;52, 1, AN109&lt;7, 2, TRUE, 0)</f>
        <v>0</v>
      </c>
      <c r="AP109" s="1">
        <v>6.7</v>
      </c>
      <c r="AQ109" s="1">
        <f t="array" ref="AQ109">IFS(AP109&gt;7.6, 1, AP109&lt;4.4, 2, TRUE, 0)</f>
        <v>0</v>
      </c>
      <c r="AR109" s="1">
        <v>269.0</v>
      </c>
      <c r="AS109" s="1">
        <f t="array" ref="AS109">IFS(AR109&gt;200, 1, AR109&lt;0, 2, TRUE, 0)</f>
        <v>1</v>
      </c>
      <c r="AT109" s="1">
        <v>121.0</v>
      </c>
      <c r="AU109" s="1">
        <f t="array" ref="AU109">IFS(AT109&gt;150, 1, AT109&lt;0, 2, TRUE, 0)</f>
        <v>0</v>
      </c>
      <c r="AV109" s="1">
        <v>10.1</v>
      </c>
      <c r="AW109" s="1">
        <f t="array" ref="AW109">IFS(AV109&gt;10.2, 1, AV109&lt;8.8, 2, TRUE, 0)</f>
        <v>0</v>
      </c>
      <c r="AX109" s="1">
        <v>4.2</v>
      </c>
      <c r="AY109" s="1">
        <f t="array" ref="AY109">IFS(AX109&gt;5.1, 1, AX109&lt;2.4, 2, TRUE, 0)</f>
        <v>0</v>
      </c>
      <c r="AZ109" s="1">
        <v>142.0</v>
      </c>
      <c r="BA109" s="1">
        <f t="array" ref="BA109">IFS(AZ109&gt;146, 1, AZ109&lt;136, 2, TRUE, 0)</f>
        <v>0</v>
      </c>
      <c r="BB109" s="1">
        <v>5.02</v>
      </c>
      <c r="BC109" s="1">
        <f t="array" ref="BC109">IFS(BB109&gt;5.1, 1, BB109&lt;3.5, 2, TRUE, 0)</f>
        <v>0</v>
      </c>
      <c r="BD109" s="1">
        <v>7.72</v>
      </c>
      <c r="BE109" s="1">
        <f t="array" ref="BE109">IFS(BD109&gt;8.7, 1, BD109&lt;6.6, 2, TRUE, 0)</f>
        <v>0</v>
      </c>
      <c r="BF109" s="1">
        <v>5.1</v>
      </c>
      <c r="BG109" s="1">
        <f t="array" ref="BG109">IFS(BF109&gt;5.2, 1, BF109&lt;3.5, 2, TRUE, 0)</f>
        <v>0</v>
      </c>
      <c r="BH109" s="1"/>
      <c r="BI109" s="1"/>
      <c r="BJ109" s="1"/>
      <c r="BK109" s="1"/>
      <c r="BL109" s="1">
        <v>60.0</v>
      </c>
      <c r="BM109" s="1">
        <f t="array" ref="BM109">IFS(BL109&gt;158, 1, BL109&lt;37, 2, TRUE, 0)</f>
        <v>0</v>
      </c>
      <c r="BN109" s="1"/>
      <c r="BO109" s="1"/>
      <c r="BP109" s="1"/>
      <c r="BQ109" s="1"/>
      <c r="BR109" s="1">
        <v>223.3</v>
      </c>
      <c r="BS109" s="1">
        <f t="array" ref="BS109">IFS(BR109&gt;400, 1, BR109&lt;30, 2, TRUE, 0)</f>
        <v>0</v>
      </c>
      <c r="BT109" s="1">
        <v>0.81</v>
      </c>
      <c r="BU109" s="1">
        <f t="array" ref="BU109">IFS(BT109&gt;1.2, 1, BT109&lt;0.2, 2, TRUE, 0)</f>
        <v>0</v>
      </c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</row>
    <row r="110" ht="15.75" customHeight="1">
      <c r="A110" s="1" t="s">
        <v>227</v>
      </c>
      <c r="B110" s="1" t="s">
        <v>11</v>
      </c>
      <c r="C110" s="1">
        <v>62.0</v>
      </c>
      <c r="D110" s="1">
        <v>5.1</v>
      </c>
      <c r="E110" s="1">
        <f t="array" ref="E110">IFS(D110&gt;10, 1, D110&lt;4, 2, TRUE, 0)</f>
        <v>0</v>
      </c>
      <c r="F110" s="1">
        <v>2.77</v>
      </c>
      <c r="G110" s="1">
        <f t="array" ref="G110">IFS(F110&gt;6.2, 1, F110&lt;3.7, 2, TRUE, 0)</f>
        <v>2</v>
      </c>
      <c r="H110" s="1">
        <v>10.9</v>
      </c>
      <c r="I110" s="1">
        <f t="array" ref="I110">IFS(H110&gt;18, 1, H110&lt;13, 2, TRUE, 0)</f>
        <v>2</v>
      </c>
      <c r="J110" s="1">
        <v>30.6</v>
      </c>
      <c r="K110" s="1">
        <f t="array" ref="K110">IFS(J110&gt;55, 1, J110&lt;34, 2, TRUE, 0)</f>
        <v>2</v>
      </c>
      <c r="L110" s="1">
        <v>110.5</v>
      </c>
      <c r="M110" s="1">
        <f t="array" ref="M110">IFS(L110&gt;100, 1, L110&lt;80, 2, TRUE, 0)</f>
        <v>1</v>
      </c>
      <c r="N110" s="1">
        <v>39.4</v>
      </c>
      <c r="O110" s="1">
        <f t="array" ref="O110">IFS(N110&gt;32, 1, N110&lt;26, 2, TRUE, 0)</f>
        <v>1</v>
      </c>
      <c r="P110" s="1">
        <v>35.6</v>
      </c>
      <c r="Q110" s="1">
        <f t="array" ref="Q110">IFS(P110&gt;37, 1, P110&lt;31, 2, TRUE, 0)</f>
        <v>0</v>
      </c>
      <c r="R110" s="1">
        <v>75.0</v>
      </c>
      <c r="S110" s="1">
        <f t="array" ref="S110">IFS(R110&gt;400, 1, R110&lt;138, 2, TRUE, 0)</f>
        <v>2</v>
      </c>
      <c r="T110" s="1">
        <v>14.5</v>
      </c>
      <c r="U110" s="1">
        <f t="array" ref="U110">IFS(T110&gt;15, 1, T110&lt;11, 2, TRUE, 0)</f>
        <v>0</v>
      </c>
      <c r="V110" s="1">
        <v>3.15</v>
      </c>
      <c r="W110" s="1" t="str">
        <f t="array" ref="W110">_xludf.IFS(V110&gt;78, 1, V110&lt;45, 2, TRUE, 0)</f>
        <v>#NAME?</v>
      </c>
      <c r="X110" s="1">
        <v>1.41</v>
      </c>
      <c r="Y110" s="1" t="str">
        <f t="array" ref="Y110">_xludf.IFS(X110&gt;45, 1, X110&lt;23, 2, TRUE, 0)</f>
        <v>#NAME?</v>
      </c>
      <c r="Z110" s="1">
        <v>0.43</v>
      </c>
      <c r="AA110" s="1" t="str">
        <f t="array" ref="AA110">_xludf.IFS(Z110&gt;10, 1, Z110&lt;2, 2, TRUE, 0)</f>
        <v>#NAME?</v>
      </c>
      <c r="AB110" s="1">
        <v>0.08</v>
      </c>
      <c r="AC110" s="1" t="str">
        <f t="array" ref="AC110">_xludf.IFS(AB110&gt;6, 1, AB110&lt;0, 2, TRUE, 0)</f>
        <v>#NAME?</v>
      </c>
      <c r="AD110" s="1">
        <v>0.03</v>
      </c>
      <c r="AE110" s="1">
        <f t="array" ref="AE110">IFS(AD110&gt;2, 1, AD110&lt;0, 2, TRUE, 0)</f>
        <v>0</v>
      </c>
      <c r="AF110" s="1">
        <v>106.0</v>
      </c>
      <c r="AG110" s="1">
        <f t="array" ref="AG110">IFS(AF110&gt;100, 1, AF110&lt;70, 2, TRUE, 0)</f>
        <v>1</v>
      </c>
      <c r="AH110" s="1">
        <v>24.0</v>
      </c>
      <c r="AI110" s="1">
        <f t="array" ref="AI110">IFS(AH110&gt;20, 1, AH110&lt;8, 2, TRUE, 0)</f>
        <v>1</v>
      </c>
      <c r="AJ110" s="1">
        <v>1.1</v>
      </c>
      <c r="AK110" s="1">
        <f t="array" ref="AK110">IFS(AJ110&gt;1.3, 1, AJ110&lt;0.7, 2, TRUE, 0)</f>
        <v>0</v>
      </c>
      <c r="AL110" s="1">
        <v>74.9</v>
      </c>
      <c r="AM110" s="1">
        <f t="array" ref="AM110">IFS(AL110&gt;39, 1, AL110&lt;13, 2, TRUE, 0)</f>
        <v>1</v>
      </c>
      <c r="AN110" s="1">
        <v>41.0</v>
      </c>
      <c r="AO110" s="1">
        <f t="array" ref="AO110">IFS(AN110&gt;52, 1, AN110&lt;7, 2, TRUE, 0)</f>
        <v>0</v>
      </c>
      <c r="AP110" s="1">
        <v>6.8</v>
      </c>
      <c r="AQ110" s="1">
        <f t="array" ref="AQ110">IFS(AP110&gt;7.6, 1, AP110&lt;4.4, 2, TRUE, 0)</f>
        <v>0</v>
      </c>
      <c r="AR110" s="1">
        <v>145.0</v>
      </c>
      <c r="AS110" s="1">
        <f t="array" ref="AS110">IFS(AR110&gt;200, 1, AR110&lt;0, 2, TRUE, 0)</f>
        <v>0</v>
      </c>
      <c r="AT110" s="1">
        <v>82.0</v>
      </c>
      <c r="AU110" s="1">
        <f t="array" ref="AU110">IFS(AT110&gt;150, 1, AT110&lt;0, 2, TRUE, 0)</f>
        <v>0</v>
      </c>
      <c r="AV110" s="1">
        <v>8.9</v>
      </c>
      <c r="AW110" s="1">
        <f t="array" ref="AW110">IFS(AV110&gt;10.2, 1, AV110&lt;8.8, 2, TRUE, 0)</f>
        <v>0</v>
      </c>
      <c r="AX110" s="1">
        <v>3.9</v>
      </c>
      <c r="AY110" s="1">
        <f t="array" ref="AY110">IFS(AX110&gt;5.1, 1, AX110&lt;2.4, 2, TRUE, 0)</f>
        <v>0</v>
      </c>
      <c r="AZ110" s="1">
        <v>138.0</v>
      </c>
      <c r="BA110" s="1">
        <f t="array" ref="BA110">IFS(AZ110&gt;146, 1, AZ110&lt;136, 2, TRUE, 0)</f>
        <v>0</v>
      </c>
      <c r="BB110" s="1">
        <v>4.96</v>
      </c>
      <c r="BC110" s="1">
        <f t="array" ref="BC110">IFS(BB110&gt;5.1, 1, BB110&lt;3.5, 2, TRUE, 0)</f>
        <v>0</v>
      </c>
      <c r="BD110" s="1">
        <v>9.49</v>
      </c>
      <c r="BE110" s="1">
        <f t="array" ref="BE110">IFS(BD110&gt;8.7, 1, BD110&lt;6.6, 2, TRUE, 0)</f>
        <v>1</v>
      </c>
      <c r="BF110" s="1">
        <v>2.6</v>
      </c>
      <c r="BG110" s="1">
        <f t="array" ref="BG110">IFS(BF110&gt;5.2, 1, BF110&lt;3.5, 2, TRUE, 0)</f>
        <v>2</v>
      </c>
      <c r="BH110" s="1"/>
      <c r="BI110" s="1"/>
      <c r="BJ110" s="1"/>
      <c r="BK110" s="1"/>
      <c r="BL110" s="1">
        <v>88.0</v>
      </c>
      <c r="BM110" s="1">
        <f t="array" ref="BM110">IFS(BL110&gt;158, 1, BL110&lt;37, 2, TRUE, 0)</f>
        <v>0</v>
      </c>
      <c r="BN110" s="1"/>
      <c r="BO110" s="1"/>
      <c r="BP110" s="1"/>
      <c r="BQ110" s="1"/>
      <c r="BR110" s="1">
        <v>344.09</v>
      </c>
      <c r="BS110" s="1">
        <f t="array" ref="BS110">IFS(BR110&gt;400, 1, BR110&lt;30, 2, TRUE, 0)</f>
        <v>0</v>
      </c>
      <c r="BT110" s="1">
        <v>2.31</v>
      </c>
      <c r="BU110" s="1">
        <f t="array" ref="BU110">IFS(BT110&gt;1.2, 1, BT110&lt;0.2, 2, TRUE, 0)</f>
        <v>1</v>
      </c>
      <c r="BV110" s="1" t="s">
        <v>228</v>
      </c>
      <c r="BW110" s="1">
        <f>COUNTIF(AU:AU,"1")</f>
        <v>30</v>
      </c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</row>
    <row r="111" ht="15.75" customHeight="1">
      <c r="A111" s="1" t="s">
        <v>229</v>
      </c>
      <c r="B111" s="1" t="s">
        <v>11</v>
      </c>
      <c r="C111" s="1">
        <v>67.0</v>
      </c>
      <c r="D111" s="1">
        <v>8.11</v>
      </c>
      <c r="E111" s="1">
        <f t="array" ref="E111">IFS(D111&gt;10, 1, D111&lt;4, 2, TRUE, 0)</f>
        <v>0</v>
      </c>
      <c r="F111" s="1">
        <v>5.03</v>
      </c>
      <c r="G111" s="1">
        <f t="array" ref="G111">IFS(F111&gt;6.2, 1, F111&lt;3.7, 2, TRUE, 0)</f>
        <v>0</v>
      </c>
      <c r="H111" s="1">
        <v>15.4</v>
      </c>
      <c r="I111" s="1">
        <f t="array" ref="I111">IFS(H111&gt;18, 1, H111&lt;13, 2, TRUE, 0)</f>
        <v>0</v>
      </c>
      <c r="J111" s="1">
        <v>45.9</v>
      </c>
      <c r="K111" s="1">
        <f t="array" ref="K111">IFS(J111&gt;55, 1, J111&lt;34, 2, TRUE, 0)</f>
        <v>0</v>
      </c>
      <c r="L111" s="1">
        <v>91.3</v>
      </c>
      <c r="M111" s="1">
        <f t="array" ref="M111">IFS(L111&gt;100, 1, L111&lt;80, 2, TRUE, 0)</f>
        <v>0</v>
      </c>
      <c r="N111" s="1">
        <v>30.6</v>
      </c>
      <c r="O111" s="1">
        <f t="array" ref="O111">IFS(N111&gt;32, 1, N111&lt;26, 2, TRUE, 0)</f>
        <v>0</v>
      </c>
      <c r="P111" s="1">
        <v>33.6</v>
      </c>
      <c r="Q111" s="1">
        <f t="array" ref="Q111">IFS(P111&gt;37, 1, P111&lt;31, 2, TRUE, 0)</f>
        <v>0</v>
      </c>
      <c r="R111" s="1">
        <v>171.0</v>
      </c>
      <c r="S111" s="1">
        <f t="array" ref="S111">IFS(R111&gt;400, 1, R111&lt;138, 2, TRUE, 0)</f>
        <v>0</v>
      </c>
      <c r="T111" s="1">
        <v>13.2</v>
      </c>
      <c r="U111" s="1">
        <f t="array" ref="U111">IFS(T111&gt;15, 1, T111&lt;11, 2, TRUE, 0)</f>
        <v>0</v>
      </c>
      <c r="V111" s="1">
        <v>4.97</v>
      </c>
      <c r="W111" s="1" t="str">
        <f t="array" ref="W111">_xludf.IFS(V111&gt;78, 1, V111&lt;45, 2, TRUE, 0)</f>
        <v>#NAME?</v>
      </c>
      <c r="X111" s="1">
        <v>2.46</v>
      </c>
      <c r="Y111" s="1" t="str">
        <f t="array" ref="Y111">_xludf.IFS(X111&gt;45, 1, X111&lt;23, 2, TRUE, 0)</f>
        <v>#NAME?</v>
      </c>
      <c r="Z111" s="1">
        <v>0.61</v>
      </c>
      <c r="AA111" s="1" t="str">
        <f t="array" ref="AA111">_xludf.IFS(Z111&gt;10, 1, Z111&lt;2, 2, TRUE, 0)</f>
        <v>#NAME?</v>
      </c>
      <c r="AB111" s="1">
        <v>0.04</v>
      </c>
      <c r="AC111" s="1" t="str">
        <f t="array" ref="AC111">_xludf.IFS(AB111&gt;6, 1, AB111&lt;0, 2, TRUE, 0)</f>
        <v>#NAME?</v>
      </c>
      <c r="AD111" s="1">
        <v>0.03</v>
      </c>
      <c r="AE111" s="1">
        <f t="array" ref="AE111">IFS(AD111&gt;2, 1, AD111&lt;0, 2, TRUE, 0)</f>
        <v>0</v>
      </c>
      <c r="AF111" s="1">
        <v>107.0</v>
      </c>
      <c r="AG111" s="1">
        <f t="array" ref="AG111">IFS(AF111&gt;100, 1, AF111&lt;70, 2, TRUE, 0)</f>
        <v>1</v>
      </c>
      <c r="AH111" s="1">
        <v>14.0</v>
      </c>
      <c r="AI111" s="1">
        <f t="array" ref="AI111">IFS(AH111&gt;20, 1, AH111&lt;8, 2, TRUE, 0)</f>
        <v>0</v>
      </c>
      <c r="AJ111" s="1">
        <v>1.45</v>
      </c>
      <c r="AK111" s="1">
        <f t="array" ref="AK111">IFS(AJ111&gt;1.3, 1, AJ111&lt;0.7, 2, TRUE, 0)</f>
        <v>1</v>
      </c>
      <c r="AL111" s="1">
        <v>21.4</v>
      </c>
      <c r="AM111" s="1">
        <f t="array" ref="AM111">IFS(AL111&gt;39, 1, AL111&lt;13, 2, TRUE, 0)</f>
        <v>0</v>
      </c>
      <c r="AN111" s="1">
        <v>29.0</v>
      </c>
      <c r="AO111" s="1">
        <f t="array" ref="AO111">IFS(AN111&gt;52, 1, AN111&lt;7, 2, TRUE, 0)</f>
        <v>0</v>
      </c>
      <c r="AP111" s="1">
        <v>9.1</v>
      </c>
      <c r="AQ111" s="1">
        <f t="array" ref="AQ111">IFS(AP111&gt;7.6, 1, AP111&lt;4.4, 2, TRUE, 0)</f>
        <v>1</v>
      </c>
      <c r="AR111" s="1">
        <v>114.0</v>
      </c>
      <c r="AS111" s="1">
        <f t="array" ref="AS111">IFS(AR111&gt;200, 1, AR111&lt;0, 2, TRUE, 0)</f>
        <v>0</v>
      </c>
      <c r="AT111" s="1">
        <v>155.0</v>
      </c>
      <c r="AU111" s="1">
        <f t="array" ref="AU111">IFS(AT111&gt;150, 1, AT111&lt;0, 2, TRUE, 0)</f>
        <v>1</v>
      </c>
      <c r="AV111" s="1">
        <v>8.9</v>
      </c>
      <c r="AW111" s="1">
        <f t="array" ref="AW111">IFS(AV111&gt;10.2, 1, AV111&lt;8.8, 2, TRUE, 0)</f>
        <v>0</v>
      </c>
      <c r="AX111" s="1">
        <v>3.5</v>
      </c>
      <c r="AY111" s="1">
        <f t="array" ref="AY111">IFS(AX111&gt;5.1, 1, AX111&lt;2.4, 2, TRUE, 0)</f>
        <v>0</v>
      </c>
      <c r="AZ111" s="1">
        <v>143.0</v>
      </c>
      <c r="BA111" s="1">
        <f t="array" ref="BA111">IFS(AZ111&gt;146, 1, AZ111&lt;136, 2, TRUE, 0)</f>
        <v>0</v>
      </c>
      <c r="BB111" s="1">
        <v>3.92</v>
      </c>
      <c r="BC111" s="1">
        <f t="array" ref="BC111">IFS(BB111&gt;5.1, 1, BB111&lt;3.5, 2, TRUE, 0)</f>
        <v>0</v>
      </c>
      <c r="BD111" s="1">
        <v>7.43</v>
      </c>
      <c r="BE111" s="1">
        <f t="array" ref="BE111">IFS(BD111&gt;8.7, 1, BD111&lt;6.6, 2, TRUE, 0)</f>
        <v>0</v>
      </c>
      <c r="BF111" s="1">
        <v>4.6</v>
      </c>
      <c r="BG111" s="1">
        <f t="array" ref="BG111">IFS(BF111&gt;5.2, 1, BF111&lt;3.5, 2, TRUE, 0)</f>
        <v>0</v>
      </c>
      <c r="BH111" s="1"/>
      <c r="BI111" s="1"/>
      <c r="BJ111" s="1"/>
      <c r="BK111" s="1"/>
      <c r="BL111" s="1">
        <v>83.0</v>
      </c>
      <c r="BM111" s="1">
        <f t="array" ref="BM111">IFS(BL111&gt;158, 1, BL111&lt;37, 2, TRUE, 0)</f>
        <v>0</v>
      </c>
      <c r="BN111" s="1"/>
      <c r="BO111" s="1"/>
      <c r="BP111" s="1"/>
      <c r="BQ111" s="1"/>
      <c r="BR111" s="1">
        <v>128.44</v>
      </c>
      <c r="BS111" s="1">
        <f t="array" ref="BS111">IFS(BR111&gt;400, 1, BR111&lt;30, 2, TRUE, 0)</f>
        <v>0</v>
      </c>
      <c r="BT111" s="1">
        <v>0.57</v>
      </c>
      <c r="BU111" s="1">
        <f t="array" ref="BU111">IFS(BT111&gt;1.2, 1, BT111&lt;0.2, 2, TRUE, 0)</f>
        <v>0</v>
      </c>
      <c r="BV111" s="1" t="s">
        <v>230</v>
      </c>
      <c r="BW111" s="1">
        <f>COUNTIF(AU:AU,"0")</f>
        <v>56</v>
      </c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</row>
    <row r="112" ht="15.75" customHeight="1">
      <c r="A112" s="1" t="s">
        <v>231</v>
      </c>
      <c r="B112" s="1" t="s">
        <v>11</v>
      </c>
      <c r="C112" s="1">
        <v>45.0</v>
      </c>
      <c r="D112" s="1">
        <v>10.7</v>
      </c>
      <c r="E112" s="1">
        <f t="array" ref="E112">IFS(D112&gt;10, 1, D112&lt;4, 2, TRUE, 0)</f>
        <v>1</v>
      </c>
      <c r="F112" s="1">
        <v>5.69</v>
      </c>
      <c r="G112" s="1">
        <f t="array" ref="G112">IFS(F112&gt;6.2, 1, F112&lt;3.7, 2, TRUE, 0)</f>
        <v>0</v>
      </c>
      <c r="H112" s="1">
        <v>14.9</v>
      </c>
      <c r="I112" s="1">
        <f t="array" ref="I112">IFS(H112&gt;18, 1, H112&lt;13, 2, TRUE, 0)</f>
        <v>0</v>
      </c>
      <c r="J112" s="1">
        <v>45.0</v>
      </c>
      <c r="K112" s="1">
        <f t="array" ref="K112">IFS(J112&gt;55, 1, J112&lt;34, 2, TRUE, 0)</f>
        <v>0</v>
      </c>
      <c r="L112" s="1">
        <v>79.1</v>
      </c>
      <c r="M112" s="1">
        <f t="array" ref="M112">IFS(L112&gt;100, 1, L112&lt;80, 2, TRUE, 0)</f>
        <v>2</v>
      </c>
      <c r="N112" s="1">
        <v>26.2</v>
      </c>
      <c r="O112" s="1">
        <f t="array" ref="O112">IFS(N112&gt;32, 1, N112&lt;26, 2, TRUE, 0)</f>
        <v>0</v>
      </c>
      <c r="P112" s="1">
        <v>33.1</v>
      </c>
      <c r="Q112" s="1">
        <f t="array" ref="Q112">IFS(P112&gt;37, 1, P112&lt;31, 2, TRUE, 0)</f>
        <v>0</v>
      </c>
      <c r="R112" s="1">
        <v>320.0</v>
      </c>
      <c r="S112" s="1">
        <f t="array" ref="S112">IFS(R112&gt;400, 1, R112&lt;138, 2, TRUE, 0)</f>
        <v>0</v>
      </c>
      <c r="T112" s="1">
        <v>13.1</v>
      </c>
      <c r="U112" s="1">
        <f t="array" ref="U112">IFS(T112&gt;15, 1, T112&lt;11, 2, TRUE, 0)</f>
        <v>0</v>
      </c>
      <c r="V112" s="1">
        <v>7.92</v>
      </c>
      <c r="W112" s="1" t="str">
        <f t="array" ref="W112">_xludf.IFS(V112&gt;78, 1, V112&lt;45, 2, TRUE, 0)</f>
        <v>#NAME?</v>
      </c>
      <c r="X112" s="1">
        <v>2.08</v>
      </c>
      <c r="Y112" s="1" t="str">
        <f t="array" ref="Y112">_xludf.IFS(X112&gt;45, 1, X112&lt;23, 2, TRUE, 0)</f>
        <v>#NAME?</v>
      </c>
      <c r="Z112" s="1">
        <v>0.53</v>
      </c>
      <c r="AA112" s="1" t="str">
        <f t="array" ref="AA112">_xludf.IFS(Z112&gt;10, 1, Z112&lt;2, 2, TRUE, 0)</f>
        <v>#NAME?</v>
      </c>
      <c r="AB112" s="1">
        <v>0.13</v>
      </c>
      <c r="AC112" s="1" t="str">
        <f t="array" ref="AC112">_xludf.IFS(AB112&gt;6, 1, AB112&lt;0, 2, TRUE, 0)</f>
        <v>#NAME?</v>
      </c>
      <c r="AD112" s="1">
        <v>0.04</v>
      </c>
      <c r="AE112" s="1">
        <f t="array" ref="AE112">IFS(AD112&gt;2, 1, AD112&lt;0, 2, TRUE, 0)</f>
        <v>0</v>
      </c>
      <c r="AF112" s="1">
        <v>97.0</v>
      </c>
      <c r="AG112" s="1">
        <f t="array" ref="AG112">IFS(AF112&gt;100, 1, AF112&lt;70, 2, TRUE, 0)</f>
        <v>0</v>
      </c>
      <c r="AH112" s="1">
        <v>14.0</v>
      </c>
      <c r="AI112" s="1">
        <f t="array" ref="AI112">IFS(AH112&gt;20, 1, AH112&lt;8, 2, TRUE, 0)</f>
        <v>0</v>
      </c>
      <c r="AJ112" s="1">
        <v>1.18</v>
      </c>
      <c r="AK112" s="1">
        <f t="array" ref="AK112">IFS(AJ112&gt;1.3, 1, AJ112&lt;0.7, 2, TRUE, 0)</f>
        <v>0</v>
      </c>
      <c r="AL112" s="1">
        <v>33.4</v>
      </c>
      <c r="AM112" s="1">
        <f t="array" ref="AM112">IFS(AL112&gt;39, 1, AL112&lt;13, 2, TRUE, 0)</f>
        <v>0</v>
      </c>
      <c r="AN112" s="1">
        <v>43.0</v>
      </c>
      <c r="AO112" s="1">
        <f t="array" ref="AO112">IFS(AN112&gt;52, 1, AN112&lt;7, 2, TRUE, 0)</f>
        <v>0</v>
      </c>
      <c r="AP112" s="1">
        <v>7.2</v>
      </c>
      <c r="AQ112" s="1">
        <f t="array" ref="AQ112">IFS(AP112&gt;7.6, 1, AP112&lt;4.4, 2, TRUE, 0)</f>
        <v>0</v>
      </c>
      <c r="AR112" s="1">
        <v>172.0</v>
      </c>
      <c r="AS112" s="1">
        <f t="array" ref="AS112">IFS(AR112&gt;200, 1, AR112&lt;0, 2, TRUE, 0)</f>
        <v>0</v>
      </c>
      <c r="AT112" s="1">
        <v>206.0</v>
      </c>
      <c r="AU112" s="1">
        <f t="array" ref="AU112">IFS(AT112&gt;150, 1, AT112&lt;0, 2, TRUE, 0)</f>
        <v>1</v>
      </c>
      <c r="AV112" s="1">
        <v>8.9</v>
      </c>
      <c r="AW112" s="1">
        <f t="array" ref="AW112">IFS(AV112&gt;10.2, 1, AV112&lt;8.8, 2, TRUE, 0)</f>
        <v>0</v>
      </c>
      <c r="AX112" s="1">
        <v>3.2</v>
      </c>
      <c r="AY112" s="1">
        <f t="array" ref="AY112">IFS(AX112&gt;5.1, 1, AX112&lt;2.4, 2, TRUE, 0)</f>
        <v>0</v>
      </c>
      <c r="AZ112" s="1">
        <v>139.0</v>
      </c>
      <c r="BA112" s="1">
        <f t="array" ref="BA112">IFS(AZ112&gt;146, 1, AZ112&lt;136, 2, TRUE, 0)</f>
        <v>0</v>
      </c>
      <c r="BB112" s="1">
        <v>3.95</v>
      </c>
      <c r="BC112" s="1">
        <f t="array" ref="BC112">IFS(BB112&gt;5.1, 1, BB112&lt;3.5, 2, TRUE, 0)</f>
        <v>0</v>
      </c>
      <c r="BD112" s="1">
        <v>3.2</v>
      </c>
      <c r="BE112" s="1">
        <f t="array" ref="BE112">IFS(BD112&gt;8.7, 1, BD112&lt;6.6, 2, TRUE, 0)</f>
        <v>2</v>
      </c>
      <c r="BF112" s="1">
        <v>4.7</v>
      </c>
      <c r="BG112" s="1">
        <f t="array" ref="BG112">IFS(BF112&gt;5.2, 1, BF112&lt;3.5, 2, TRUE, 0)</f>
        <v>0</v>
      </c>
      <c r="BH112" s="1"/>
      <c r="BI112" s="1"/>
      <c r="BJ112" s="1"/>
      <c r="BK112" s="1"/>
      <c r="BL112" s="1">
        <v>98.0</v>
      </c>
      <c r="BM112" s="1">
        <f t="array" ref="BM112">IFS(BL112&gt;158, 1, BL112&lt;37, 2, TRUE, 0)</f>
        <v>0</v>
      </c>
      <c r="BN112" s="1"/>
      <c r="BO112" s="1"/>
      <c r="BP112" s="1"/>
      <c r="BQ112" s="1"/>
      <c r="BR112" s="1">
        <v>25.21</v>
      </c>
      <c r="BS112" s="1">
        <f t="array" ref="BS112">IFS(BR112&gt;400, 1, BR112&lt;30, 2, TRUE, 0)</f>
        <v>2</v>
      </c>
      <c r="BT112" s="1">
        <v>0.98</v>
      </c>
      <c r="BU112" s="1">
        <f t="array" ref="BU112">IFS(BT112&gt;1.2, 1, BT112&lt;0.2, 2, TRUE, 0)</f>
        <v>0</v>
      </c>
      <c r="BV112" s="1" t="s">
        <v>232</v>
      </c>
      <c r="BW112" s="1">
        <f>COUNTIF(AU:AU,"2")</f>
        <v>0</v>
      </c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</row>
    <row r="113" ht="15.75" customHeight="1">
      <c r="A113" s="1" t="s">
        <v>233</v>
      </c>
      <c r="B113" s="1" t="s">
        <v>11</v>
      </c>
      <c r="C113" s="1">
        <v>55.0</v>
      </c>
      <c r="D113" s="1">
        <v>6.09</v>
      </c>
      <c r="E113" s="1">
        <f t="array" ref="E113">IFS(D113&gt;10, 1, D113&lt;4, 2, TRUE, 0)</f>
        <v>0</v>
      </c>
      <c r="F113" s="1">
        <v>4.34</v>
      </c>
      <c r="G113" s="1">
        <f t="array" ref="G113">IFS(F113&gt;6.2, 1, F113&lt;3.7, 2, TRUE, 0)</f>
        <v>0</v>
      </c>
      <c r="H113" s="1">
        <v>13.0</v>
      </c>
      <c r="I113" s="1">
        <f t="array" ref="I113">IFS(H113&gt;18, 1, H113&lt;13, 2, TRUE, 0)</f>
        <v>0</v>
      </c>
      <c r="J113" s="1">
        <v>37.2</v>
      </c>
      <c r="K113" s="1">
        <f t="array" ref="K113">IFS(J113&gt;55, 1, J113&lt;34, 2, TRUE, 0)</f>
        <v>0</v>
      </c>
      <c r="L113" s="1">
        <v>85.7</v>
      </c>
      <c r="M113" s="1">
        <f t="array" ref="M113">IFS(L113&gt;100, 1, L113&lt;80, 2, TRUE, 0)</f>
        <v>0</v>
      </c>
      <c r="N113" s="1">
        <v>30.0</v>
      </c>
      <c r="O113" s="1">
        <f t="array" ref="O113">IFS(N113&gt;32, 1, N113&lt;26, 2, TRUE, 0)</f>
        <v>0</v>
      </c>
      <c r="P113" s="1">
        <v>34.9</v>
      </c>
      <c r="Q113" s="1">
        <f t="array" ref="Q113">IFS(P113&gt;37, 1, P113&lt;31, 2, TRUE, 0)</f>
        <v>0</v>
      </c>
      <c r="R113" s="1">
        <v>166.0</v>
      </c>
      <c r="S113" s="1">
        <f t="array" ref="S113">IFS(R113&gt;400, 1, R113&lt;138, 2, TRUE, 0)</f>
        <v>0</v>
      </c>
      <c r="T113" s="1">
        <v>12.1</v>
      </c>
      <c r="U113" s="1">
        <f t="array" ref="U113">IFS(T113&gt;15, 1, T113&lt;11, 2, TRUE, 0)</f>
        <v>0</v>
      </c>
      <c r="V113" s="1">
        <v>4.39</v>
      </c>
      <c r="W113" s="1" t="str">
        <f t="array" ref="W113">_xludf.IFS(V113&gt;78, 1, V113&lt;45, 2, TRUE, 0)</f>
        <v>#NAME?</v>
      </c>
      <c r="X113" s="1">
        <v>1.14</v>
      </c>
      <c r="Y113" s="1" t="str">
        <f t="array" ref="Y113">_xludf.IFS(X113&gt;45, 1, X113&lt;23, 2, TRUE, 0)</f>
        <v>#NAME?</v>
      </c>
      <c r="Z113" s="1">
        <v>0.33</v>
      </c>
      <c r="AA113" s="1" t="str">
        <f t="array" ref="AA113">_xludf.IFS(Z113&gt;10, 1, Z113&lt;2, 2, TRUE, 0)</f>
        <v>#NAME?</v>
      </c>
      <c r="AB113" s="1">
        <v>0.2</v>
      </c>
      <c r="AC113" s="1" t="str">
        <f t="array" ref="AC113">_xludf.IFS(AB113&gt;6, 1, AB113&lt;0, 2, TRUE, 0)</f>
        <v>#NAME?</v>
      </c>
      <c r="AD113" s="1">
        <v>0.03</v>
      </c>
      <c r="AE113" s="1">
        <f t="array" ref="AE113">IFS(AD113&gt;2, 1, AD113&lt;0, 2, TRUE, 0)</f>
        <v>0</v>
      </c>
      <c r="AF113" s="1">
        <v>600.0</v>
      </c>
      <c r="AG113" s="1">
        <f t="array" ref="AG113">IFS(AF113&gt;100, 1, AF113&lt;70, 2, TRUE, 0)</f>
        <v>1</v>
      </c>
      <c r="AH113" s="1">
        <v>28.0</v>
      </c>
      <c r="AI113" s="1">
        <f t="array" ref="AI113">IFS(AH113&gt;20, 1, AH113&lt;8, 2, TRUE, 0)</f>
        <v>1</v>
      </c>
      <c r="AJ113" s="1">
        <v>1.8</v>
      </c>
      <c r="AK113" s="1">
        <f t="array" ref="AK113">IFS(AJ113&gt;1.3, 1, AJ113&lt;0.7, 2, TRUE, 0)</f>
        <v>1</v>
      </c>
      <c r="AL113" s="1">
        <v>30.9</v>
      </c>
      <c r="AM113" s="1">
        <f t="array" ref="AM113">IFS(AL113&gt;39, 1, AL113&lt;13, 2, TRUE, 0)</f>
        <v>0</v>
      </c>
      <c r="AN113" s="1">
        <v>31.0</v>
      </c>
      <c r="AO113" s="1">
        <f t="array" ref="AO113">IFS(AN113&gt;52, 1, AN113&lt;7, 2, TRUE, 0)</f>
        <v>0</v>
      </c>
      <c r="AP113" s="1">
        <v>6.0</v>
      </c>
      <c r="AQ113" s="1">
        <f t="array" ref="AQ113">IFS(AP113&gt;7.6, 1, AP113&lt;4.4, 2, TRUE, 0)</f>
        <v>0</v>
      </c>
      <c r="AR113" s="1">
        <v>381.0</v>
      </c>
      <c r="AS113" s="1">
        <f t="array" ref="AS113">IFS(AR113&gt;200, 1, AR113&lt;0, 2, TRUE, 0)</f>
        <v>1</v>
      </c>
      <c r="AT113" s="1">
        <v>682.0</v>
      </c>
      <c r="AU113" s="1">
        <f t="array" ref="AU113">IFS(AT113&gt;150, 1, AT113&lt;0, 2, TRUE, 0)</f>
        <v>1</v>
      </c>
      <c r="AV113" s="1">
        <v>8.7</v>
      </c>
      <c r="AW113" s="1">
        <f t="array" ref="AW113">IFS(AV113&gt;10.2, 1, AV113&lt;8.8, 2, TRUE, 0)</f>
        <v>2</v>
      </c>
      <c r="AX113" s="1">
        <v>3.8</v>
      </c>
      <c r="AY113" s="1">
        <f t="array" ref="AY113">IFS(AX113&gt;5.1, 1, AX113&lt;2.4, 2, TRUE, 0)</f>
        <v>0</v>
      </c>
      <c r="AZ113" s="1">
        <v>132.0</v>
      </c>
      <c r="BA113" s="1">
        <f t="array" ref="BA113">IFS(AZ113&gt;146, 1, AZ113&lt;136, 2, TRUE, 0)</f>
        <v>2</v>
      </c>
      <c r="BB113" s="1">
        <v>4.7</v>
      </c>
      <c r="BC113" s="1">
        <f t="array" ref="BC113">IFS(BB113&gt;5.1, 1, BB113&lt;3.5, 2, TRUE, 0)</f>
        <v>0</v>
      </c>
      <c r="BD113" s="1">
        <v>5.44</v>
      </c>
      <c r="BE113" s="1">
        <f t="array" ref="BE113">IFS(BD113&gt;8.7, 1, BD113&lt;6.6, 2, TRUE, 0)</f>
        <v>2</v>
      </c>
      <c r="BF113" s="1">
        <v>2.7</v>
      </c>
      <c r="BG113" s="1">
        <f t="array" ref="BG113">IFS(BF113&gt;5.2, 1, BF113&lt;3.5, 2, TRUE, 0)</f>
        <v>2</v>
      </c>
      <c r="BH113" s="1"/>
      <c r="BI113" s="1"/>
      <c r="BJ113" s="1"/>
      <c r="BK113" s="1"/>
      <c r="BL113" s="1">
        <v>96.0</v>
      </c>
      <c r="BM113" s="1">
        <f t="array" ref="BM113">IFS(BL113&gt;158, 1, BL113&lt;37, 2, TRUE, 0)</f>
        <v>0</v>
      </c>
      <c r="BN113" s="1"/>
      <c r="BO113" s="1"/>
      <c r="BP113" s="1"/>
      <c r="BQ113" s="1"/>
      <c r="BR113" s="1">
        <v>208.19</v>
      </c>
      <c r="BS113" s="1">
        <f t="array" ref="BS113">IFS(BR113&gt;400, 1, BR113&lt;30, 2, TRUE, 0)</f>
        <v>0</v>
      </c>
      <c r="BT113" s="1">
        <v>0.3</v>
      </c>
      <c r="BU113" s="1">
        <f t="array" ref="BU113">IFS(BT113&gt;1.2, 1, BT113&lt;0.2, 2, TRUE, 0)</f>
        <v>0</v>
      </c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</row>
    <row r="114" ht="15.75" customHeight="1">
      <c r="A114" s="1" t="s">
        <v>234</v>
      </c>
      <c r="B114" s="1" t="s">
        <v>21</v>
      </c>
      <c r="C114" s="1">
        <v>47.0</v>
      </c>
      <c r="D114" s="1">
        <v>8.08</v>
      </c>
      <c r="E114" s="1">
        <f t="array" ref="E114">IFS(D114&gt;10, 1, D114&lt;4, 2, TRUE, 0)</f>
        <v>0</v>
      </c>
      <c r="F114" s="1">
        <v>4.44</v>
      </c>
      <c r="G114" s="1">
        <f t="array" ref="G114">IFS(F114&gt;6.2, 1, F114&lt;3.7, 2, TRUE, 0)</f>
        <v>0</v>
      </c>
      <c r="H114" s="1">
        <v>13.7</v>
      </c>
      <c r="I114" s="1">
        <f t="array" ref="I114">IFS(H114&gt;18, 1, H114&lt;13, 2, TRUE, 0)</f>
        <v>0</v>
      </c>
      <c r="J114" s="1">
        <v>41.3</v>
      </c>
      <c r="K114" s="1">
        <f t="array" ref="K114">IFS(J114&gt;55, 1, J114&lt;34, 2, TRUE, 0)</f>
        <v>0</v>
      </c>
      <c r="L114" s="1">
        <v>93.0</v>
      </c>
      <c r="M114" s="1">
        <f t="array" ref="M114">IFS(L114&gt;100, 1, L114&lt;80, 2, TRUE, 0)</f>
        <v>0</v>
      </c>
      <c r="N114" s="1">
        <v>30.9</v>
      </c>
      <c r="O114" s="1">
        <f t="array" ref="O114">IFS(N114&gt;32, 1, N114&lt;26, 2, TRUE, 0)</f>
        <v>0</v>
      </c>
      <c r="P114" s="1">
        <v>33.2</v>
      </c>
      <c r="Q114" s="1">
        <f t="array" ref="Q114">IFS(P114&gt;37, 1, P114&lt;31, 2, TRUE, 0)</f>
        <v>0</v>
      </c>
      <c r="R114" s="1">
        <v>307.0</v>
      </c>
      <c r="S114" s="1">
        <f t="array" ref="S114">IFS(R114&gt;400, 1, R114&lt;138, 2, TRUE, 0)</f>
        <v>0</v>
      </c>
      <c r="T114" s="1">
        <v>11.7</v>
      </c>
      <c r="U114" s="1">
        <f t="array" ref="U114">IFS(T114&gt;15, 1, T114&lt;11, 2, TRUE, 0)</f>
        <v>0</v>
      </c>
      <c r="V114" s="1">
        <v>4.5</v>
      </c>
      <c r="W114" s="1" t="str">
        <f t="array" ref="W114">_xludf.IFS(V114&gt;78, 1, V114&lt;45, 2, TRUE, 0)</f>
        <v>#NAME?</v>
      </c>
      <c r="X114" s="1">
        <v>2.84</v>
      </c>
      <c r="Y114" s="1" t="str">
        <f t="array" ref="Y114">_xludf.IFS(X114&gt;45, 1, X114&lt;23, 2, TRUE, 0)</f>
        <v>#NAME?</v>
      </c>
      <c r="Z114" s="1">
        <v>0.48</v>
      </c>
      <c r="AA114" s="1" t="str">
        <f t="array" ref="AA114">_xludf.IFS(Z114&gt;10, 1, Z114&lt;2, 2, TRUE, 0)</f>
        <v>#NAME?</v>
      </c>
      <c r="AB114" s="1">
        <v>0.22</v>
      </c>
      <c r="AC114" s="1" t="str">
        <f t="array" ref="AC114">_xludf.IFS(AB114&gt;6, 1, AB114&lt;0, 2, TRUE, 0)</f>
        <v>#NAME?</v>
      </c>
      <c r="AD114" s="1">
        <v>0.04</v>
      </c>
      <c r="AE114" s="1">
        <f t="array" ref="AE114">IFS(AD114&gt;2, 1, AD114&lt;0, 2, TRUE, 0)</f>
        <v>0</v>
      </c>
      <c r="AF114" s="1">
        <v>83.0</v>
      </c>
      <c r="AG114" s="1">
        <f t="array" ref="AG114">IFS(AF114&gt;100, 1, AF114&lt;70, 2, TRUE, 0)</f>
        <v>0</v>
      </c>
      <c r="AH114" s="1">
        <v>14.0</v>
      </c>
      <c r="AI114" s="1">
        <f t="array" ref="AI114">IFS(AH114&gt;20, 1, AH114&lt;8, 2, TRUE, 0)</f>
        <v>0</v>
      </c>
      <c r="AJ114" s="1">
        <v>0.73</v>
      </c>
      <c r="AK114" s="1">
        <f t="array" ref="AK114">IFS(AJ114&gt;1.3, 1, AJ114&lt;0.7, 2, TRUE, 0)</f>
        <v>0</v>
      </c>
      <c r="AL114" s="1">
        <v>17.0</v>
      </c>
      <c r="AM114" s="1">
        <f t="array" ref="AM114">IFS(AL114&gt;39, 1, AL114&lt;13, 2, TRUE, 0)</f>
        <v>0</v>
      </c>
      <c r="AN114" s="1">
        <v>19.0</v>
      </c>
      <c r="AO114" s="1">
        <f t="array" ref="AO114">IFS(AN114&gt;52, 1, AN114&lt;7, 2, TRUE, 0)</f>
        <v>0</v>
      </c>
      <c r="AP114" s="1">
        <v>5.3</v>
      </c>
      <c r="AQ114" s="1">
        <f t="array" ref="AQ114">IFS(AP114&gt;7.6, 1, AP114&lt;4.4, 2, TRUE, 0)</f>
        <v>0</v>
      </c>
      <c r="AR114" s="1">
        <v>243.0</v>
      </c>
      <c r="AS114" s="1">
        <f t="array" ref="AS114">IFS(AR114&gt;200, 1, AR114&lt;0, 2, TRUE, 0)</f>
        <v>1</v>
      </c>
      <c r="AT114" s="1">
        <v>198.0</v>
      </c>
      <c r="AU114" s="1">
        <f t="array" ref="AU114">IFS(AT114&gt;150, 1, AT114&lt;0, 2, TRUE, 0)</f>
        <v>1</v>
      </c>
      <c r="AV114" s="1">
        <v>9.1</v>
      </c>
      <c r="AW114" s="1">
        <f t="array" ref="AW114">IFS(AV114&gt;10.2, 1, AV114&lt;8.8, 2, TRUE, 0)</f>
        <v>0</v>
      </c>
      <c r="AX114" s="1">
        <v>3.6</v>
      </c>
      <c r="AY114" s="1">
        <f t="array" ref="AY114">IFS(AX114&gt;5.1, 1, AX114&lt;2.4, 2, TRUE, 0)</f>
        <v>0</v>
      </c>
      <c r="AZ114" s="1">
        <v>140.0</v>
      </c>
      <c r="BA114" s="1">
        <f t="array" ref="BA114">IFS(AZ114&gt;146, 1, AZ114&lt;136, 2, TRUE, 0)</f>
        <v>0</v>
      </c>
      <c r="BB114" s="1">
        <v>4.22</v>
      </c>
      <c r="BC114" s="1">
        <f t="array" ref="BC114">IFS(BB114&gt;5.1, 1, BB114&lt;3.5, 2, TRUE, 0)</f>
        <v>0</v>
      </c>
      <c r="BD114" s="1">
        <v>7.4</v>
      </c>
      <c r="BE114" s="1">
        <f t="array" ref="BE114">IFS(BD114&gt;8.7, 1, BD114&lt;6.6, 2, TRUE, 0)</f>
        <v>0</v>
      </c>
      <c r="BF114" s="1">
        <v>4.6</v>
      </c>
      <c r="BG114" s="1">
        <f t="array" ref="BG114">IFS(BF114&gt;5.2, 1, BF114&lt;3.5, 2, TRUE, 0)</f>
        <v>0</v>
      </c>
      <c r="BH114" s="1"/>
      <c r="BI114" s="1"/>
      <c r="BJ114" s="1"/>
      <c r="BK114" s="1"/>
      <c r="BL114" s="1">
        <v>34.0</v>
      </c>
      <c r="BM114" s="1">
        <f t="array" ref="BM114">IFS(BL114&gt;158, 1, BL114&lt;37, 2, TRUE, 0)</f>
        <v>2</v>
      </c>
      <c r="BN114" s="1"/>
      <c r="BO114" s="1"/>
      <c r="BP114" s="1"/>
      <c r="BQ114" s="1"/>
      <c r="BR114" s="1">
        <v>72.67</v>
      </c>
      <c r="BS114" s="1">
        <f t="array" ref="BS114">IFS(BR114&gt;400, 1, BR114&lt;30, 2, TRUE, 0)</f>
        <v>0</v>
      </c>
      <c r="BT114" s="1">
        <v>0.41</v>
      </c>
      <c r="BU114" s="1">
        <f t="array" ref="BU114">IFS(BT114&gt;1.2, 1, BT114&lt;0.2, 2, TRUE, 0)</f>
        <v>0</v>
      </c>
      <c r="BV114" s="1" t="s">
        <v>235</v>
      </c>
      <c r="BW114" s="1">
        <f>COUNTIF(AW:AW,"1")</f>
        <v>6</v>
      </c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</row>
    <row r="115" ht="15.75" customHeight="1">
      <c r="A115" s="1" t="s">
        <v>236</v>
      </c>
      <c r="B115" s="1" t="s">
        <v>11</v>
      </c>
      <c r="C115" s="1">
        <v>63.0</v>
      </c>
      <c r="D115" s="1">
        <v>6.95</v>
      </c>
      <c r="E115" s="1">
        <f t="array" ref="E115">IFS(D115&gt;10, 1, D115&lt;4, 2, TRUE, 0)</f>
        <v>0</v>
      </c>
      <c r="F115" s="1">
        <v>5.84</v>
      </c>
      <c r="G115" s="1">
        <f t="array" ref="G115">IFS(F115&gt;6.2, 1, F115&lt;3.7, 2, TRUE, 0)</f>
        <v>0</v>
      </c>
      <c r="H115" s="1">
        <v>17.3</v>
      </c>
      <c r="I115" s="1">
        <f t="array" ref="I115">IFS(H115&gt;18, 1, H115&lt;13, 2, TRUE, 0)</f>
        <v>0</v>
      </c>
      <c r="J115" s="1">
        <v>50.4</v>
      </c>
      <c r="K115" s="1">
        <f t="array" ref="K115">IFS(J115&gt;55, 1, J115&lt;34, 2, TRUE, 0)</f>
        <v>0</v>
      </c>
      <c r="L115" s="1">
        <v>86.3</v>
      </c>
      <c r="M115" s="1">
        <f t="array" ref="M115">IFS(L115&gt;100, 1, L115&lt;80, 2, TRUE, 0)</f>
        <v>0</v>
      </c>
      <c r="N115" s="1">
        <v>29.6</v>
      </c>
      <c r="O115" s="1">
        <f t="array" ref="O115">IFS(N115&gt;32, 1, N115&lt;26, 2, TRUE, 0)</f>
        <v>0</v>
      </c>
      <c r="P115" s="1">
        <v>34.3</v>
      </c>
      <c r="Q115" s="1">
        <f t="array" ref="Q115">IFS(P115&gt;37, 1, P115&lt;31, 2, TRUE, 0)</f>
        <v>0</v>
      </c>
      <c r="R115" s="1">
        <v>212.0</v>
      </c>
      <c r="S115" s="1">
        <f t="array" ref="S115">IFS(R115&gt;400, 1, R115&lt;138, 2, TRUE, 0)</f>
        <v>0</v>
      </c>
      <c r="T115" s="1">
        <v>12.4</v>
      </c>
      <c r="U115" s="1">
        <f t="array" ref="U115">IFS(T115&gt;15, 1, T115&lt;11, 2, TRUE, 0)</f>
        <v>0</v>
      </c>
      <c r="V115" s="1">
        <v>3.71</v>
      </c>
      <c r="W115" s="1" t="str">
        <f t="array" ref="W115">_xludf.IFS(V115&gt;78, 1, V115&lt;45, 2, TRUE, 0)</f>
        <v>#NAME?</v>
      </c>
      <c r="X115" s="1">
        <v>2.32</v>
      </c>
      <c r="Y115" s="1" t="str">
        <f t="array" ref="Y115">_xludf.IFS(X115&gt;45, 1, X115&lt;23, 2, TRUE, 0)</f>
        <v>#NAME?</v>
      </c>
      <c r="Z115" s="1">
        <v>0.52</v>
      </c>
      <c r="AA115" s="1" t="str">
        <f t="array" ref="AA115">_xludf.IFS(Z115&gt;10, 1, Z115&lt;2, 2, TRUE, 0)</f>
        <v>#NAME?</v>
      </c>
      <c r="AB115" s="1">
        <v>0.35</v>
      </c>
      <c r="AC115" s="1" t="str">
        <f t="array" ref="AC115">_xludf.IFS(AB115&gt;6, 1, AB115&lt;0, 2, TRUE, 0)</f>
        <v>#NAME?</v>
      </c>
      <c r="AD115" s="1">
        <v>0.05</v>
      </c>
      <c r="AE115" s="1">
        <f t="array" ref="AE115">IFS(AD115&gt;2, 1, AD115&lt;0, 2, TRUE, 0)</f>
        <v>0</v>
      </c>
      <c r="AF115" s="1">
        <v>108.0</v>
      </c>
      <c r="AG115" s="1">
        <f t="array" ref="AG115">IFS(AF115&gt;100, 1, AF115&lt;70, 2, TRUE, 0)</f>
        <v>1</v>
      </c>
      <c r="AH115" s="1">
        <v>18.0</v>
      </c>
      <c r="AI115" s="1">
        <f t="array" ref="AI115">IFS(AH115&gt;20, 1, AH115&lt;8, 2, TRUE, 0)</f>
        <v>0</v>
      </c>
      <c r="AJ115" s="1">
        <v>0.94</v>
      </c>
      <c r="AK115" s="1">
        <f t="array" ref="AK115">IFS(AJ115&gt;1.3, 1, AJ115&lt;0.7, 2, TRUE, 0)</f>
        <v>0</v>
      </c>
      <c r="AL115" s="1">
        <v>30.9</v>
      </c>
      <c r="AM115" s="1">
        <f t="array" ref="AM115">IFS(AL115&gt;39, 1, AL115&lt;13, 2, TRUE, 0)</f>
        <v>0</v>
      </c>
      <c r="AN115" s="1">
        <v>51.0</v>
      </c>
      <c r="AO115" s="1">
        <f t="array" ref="AO115">IFS(AN115&gt;52, 1, AN115&lt;7, 2, TRUE, 0)</f>
        <v>0</v>
      </c>
      <c r="AP115" s="1">
        <v>7.6</v>
      </c>
      <c r="AQ115" s="1">
        <f t="array" ref="AQ115">IFS(AP115&gt;7.6, 1, AP115&lt;4.4, 2, TRUE, 0)</f>
        <v>0</v>
      </c>
      <c r="AR115" s="1">
        <v>247.0</v>
      </c>
      <c r="AS115" s="1">
        <f t="array" ref="AS115">IFS(AR115&gt;200, 1, AR115&lt;0, 2, TRUE, 0)</f>
        <v>1</v>
      </c>
      <c r="AT115" s="1">
        <v>422.0</v>
      </c>
      <c r="AU115" s="1">
        <f t="array" ref="AU115">IFS(AT115&gt;150, 1, AT115&lt;0, 2, TRUE, 0)</f>
        <v>1</v>
      </c>
      <c r="AV115" s="1">
        <v>9.5</v>
      </c>
      <c r="AW115" s="1">
        <f t="array" ref="AW115">IFS(AV115&gt;10.2, 1, AV115&lt;8.8, 2, TRUE, 0)</f>
        <v>0</v>
      </c>
      <c r="AX115" s="1">
        <v>2.9</v>
      </c>
      <c r="AY115" s="1">
        <f t="array" ref="AY115">IFS(AX115&gt;5.1, 1, AX115&lt;2.4, 2, TRUE, 0)</f>
        <v>0</v>
      </c>
      <c r="AZ115" s="1">
        <v>141.0</v>
      </c>
      <c r="BA115" s="1">
        <f t="array" ref="BA115">IFS(AZ115&gt;146, 1, AZ115&lt;136, 2, TRUE, 0)</f>
        <v>0</v>
      </c>
      <c r="BB115" s="1">
        <v>4.44</v>
      </c>
      <c r="BC115" s="1">
        <f t="array" ref="BC115">IFS(BB115&gt;5.1, 1, BB115&lt;3.5, 2, TRUE, 0)</f>
        <v>0</v>
      </c>
      <c r="BD115" s="1">
        <v>7.64</v>
      </c>
      <c r="BE115" s="1">
        <f t="array" ref="BE115">IFS(BD115&gt;8.7, 1, BD115&lt;6.6, 2, TRUE, 0)</f>
        <v>0</v>
      </c>
      <c r="BF115" s="1">
        <v>4.6</v>
      </c>
      <c r="BG115" s="1">
        <f t="array" ref="BG115">IFS(BF115&gt;5.2, 1, BF115&lt;3.5, 2, TRUE, 0)</f>
        <v>0</v>
      </c>
      <c r="BH115" s="1"/>
      <c r="BI115" s="1"/>
      <c r="BJ115" s="1"/>
      <c r="BK115" s="1"/>
      <c r="BL115" s="1">
        <v>85.0</v>
      </c>
      <c r="BM115" s="1">
        <f t="array" ref="BM115">IFS(BL115&gt;158, 1, BL115&lt;37, 2, TRUE, 0)</f>
        <v>0</v>
      </c>
      <c r="BN115" s="1"/>
      <c r="BO115" s="1"/>
      <c r="BP115" s="1"/>
      <c r="BQ115" s="1"/>
      <c r="BR115" s="1">
        <v>175.5</v>
      </c>
      <c r="BS115" s="1">
        <f t="array" ref="BS115">IFS(BR115&gt;400, 1, BR115&lt;30, 2, TRUE, 0)</f>
        <v>0</v>
      </c>
      <c r="BT115" s="1">
        <v>0.57</v>
      </c>
      <c r="BU115" s="1">
        <f t="array" ref="BU115">IFS(BT115&gt;1.2, 1, BT115&lt;0.2, 2, TRUE, 0)</f>
        <v>0</v>
      </c>
      <c r="BV115" s="1" t="s">
        <v>237</v>
      </c>
      <c r="BW115" s="1">
        <f>COUNTIF(AW:AW,"0")</f>
        <v>82</v>
      </c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</row>
    <row r="116" ht="15.75" customHeight="1">
      <c r="A116" s="1" t="s">
        <v>238</v>
      </c>
      <c r="B116" s="1" t="s">
        <v>11</v>
      </c>
      <c r="C116" s="1">
        <v>34.0</v>
      </c>
      <c r="D116" s="1">
        <v>6.8</v>
      </c>
      <c r="E116" s="1">
        <f t="array" ref="E116">IFS(D116&gt;10, 1, D116&lt;4, 2, TRUE, 0)</f>
        <v>0</v>
      </c>
      <c r="F116" s="1">
        <v>4.36</v>
      </c>
      <c r="G116" s="1">
        <f t="array" ref="G116">IFS(F116&gt;6.2, 1, F116&lt;3.7, 2, TRUE, 0)</f>
        <v>0</v>
      </c>
      <c r="H116" s="1">
        <v>13.2</v>
      </c>
      <c r="I116" s="1">
        <f t="array" ref="I116">IFS(H116&gt;18, 1, H116&lt;13, 2, TRUE, 0)</f>
        <v>0</v>
      </c>
      <c r="J116" s="1">
        <v>38.8</v>
      </c>
      <c r="K116" s="1">
        <f t="array" ref="K116">IFS(J116&gt;55, 1, J116&lt;34, 2, TRUE, 0)</f>
        <v>0</v>
      </c>
      <c r="L116" s="1">
        <v>89.0</v>
      </c>
      <c r="M116" s="1">
        <f t="array" ref="M116">IFS(L116&gt;100, 1, L116&lt;80, 2, TRUE, 0)</f>
        <v>0</v>
      </c>
      <c r="N116" s="1">
        <v>30.3</v>
      </c>
      <c r="O116" s="1">
        <f t="array" ref="O116">IFS(N116&gt;32, 1, N116&lt;26, 2, TRUE, 0)</f>
        <v>0</v>
      </c>
      <c r="P116" s="1">
        <v>34.0</v>
      </c>
      <c r="Q116" s="1">
        <f t="array" ref="Q116">IFS(P116&gt;37, 1, P116&lt;31, 2, TRUE, 0)</f>
        <v>0</v>
      </c>
      <c r="R116" s="1">
        <v>295.0</v>
      </c>
      <c r="S116" s="1">
        <f t="array" ref="S116">IFS(R116&gt;400, 1, R116&lt;138, 2, TRUE, 0)</f>
        <v>0</v>
      </c>
      <c r="T116" s="1">
        <v>12.1</v>
      </c>
      <c r="U116" s="1">
        <f t="array" ref="U116">IFS(T116&gt;15, 1, T116&lt;11, 2, TRUE, 0)</f>
        <v>0</v>
      </c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>
        <v>101.0</v>
      </c>
      <c r="AG116" s="1">
        <f t="array" ref="AG116">IFS(AF116&gt;100, 1, AF116&lt;70, 2, TRUE, 0)</f>
        <v>1</v>
      </c>
      <c r="AH116" s="1">
        <v>12.0</v>
      </c>
      <c r="AI116" s="1">
        <f t="array" ref="AI116">IFS(AH116&gt;20, 1, AH116&lt;8, 2, TRUE, 0)</f>
        <v>0</v>
      </c>
      <c r="AJ116" s="1">
        <v>1.06</v>
      </c>
      <c r="AK116" s="1">
        <f t="array" ref="AK116">IFS(AJ116&gt;1.3, 1, AJ116&lt;0.7, 2, TRUE, 0)</f>
        <v>0</v>
      </c>
      <c r="AL116" s="1">
        <v>19.2</v>
      </c>
      <c r="AM116" s="1">
        <f t="array" ref="AM116">IFS(AL116&gt;39, 1, AL116&lt;13, 2, TRUE, 0)</f>
        <v>0</v>
      </c>
      <c r="AN116" s="1">
        <v>15.0</v>
      </c>
      <c r="AO116" s="1">
        <f t="array" ref="AO116">IFS(AN116&gt;52, 1, AN116&lt;7, 2, TRUE, 0)</f>
        <v>0</v>
      </c>
      <c r="AP116" s="1">
        <v>5.9</v>
      </c>
      <c r="AQ116" s="1">
        <f t="array" ref="AQ116">IFS(AP116&gt;7.6, 1, AP116&lt;4.4, 2, TRUE, 0)</f>
        <v>0</v>
      </c>
      <c r="AR116" s="1">
        <v>191.0</v>
      </c>
      <c r="AS116" s="1">
        <f t="array" ref="AS116">IFS(AR116&gt;200, 1, AR116&lt;0, 2, TRUE, 0)</f>
        <v>0</v>
      </c>
      <c r="AT116" s="1">
        <v>85.0</v>
      </c>
      <c r="AU116" s="1">
        <f t="array" ref="AU116">IFS(AT116&gt;150, 1, AT116&lt;0, 2, TRUE, 0)</f>
        <v>0</v>
      </c>
      <c r="AV116" s="1">
        <v>10.1</v>
      </c>
      <c r="AW116" s="1">
        <f t="array" ref="AW116">IFS(AV116&gt;10.2, 1, AV116&lt;8.8, 2, TRUE, 0)</f>
        <v>0</v>
      </c>
      <c r="AX116" s="1">
        <v>3.9</v>
      </c>
      <c r="AY116" s="1">
        <f t="array" ref="AY116">IFS(AX116&gt;5.1, 1, AX116&lt;2.4, 2, TRUE, 0)</f>
        <v>0</v>
      </c>
      <c r="AZ116" s="1">
        <v>141.0</v>
      </c>
      <c r="BA116" s="1">
        <f t="array" ref="BA116">IFS(AZ116&gt;146, 1, AZ116&lt;136, 2, TRUE, 0)</f>
        <v>0</v>
      </c>
      <c r="BB116" s="1">
        <v>3.97</v>
      </c>
      <c r="BC116" s="1">
        <f t="array" ref="BC116">IFS(BB116&gt;5.1, 1, BB116&lt;3.5, 2, TRUE, 0)</f>
        <v>0</v>
      </c>
      <c r="BD116" s="1">
        <v>7.67</v>
      </c>
      <c r="BE116" s="1">
        <f t="array" ref="BE116">IFS(BD116&gt;8.7, 1, BD116&lt;6.6, 2, TRUE, 0)</f>
        <v>0</v>
      </c>
      <c r="BF116" s="1">
        <v>5.1</v>
      </c>
      <c r="BG116" s="1">
        <f t="array" ref="BG116">IFS(BF116&gt;5.2, 1, BF116&lt;3.5, 2, TRUE, 0)</f>
        <v>0</v>
      </c>
      <c r="BH116" s="1"/>
      <c r="BI116" s="1"/>
      <c r="BJ116" s="1"/>
      <c r="BK116" s="1"/>
      <c r="BL116" s="1">
        <v>80.0</v>
      </c>
      <c r="BM116" s="1">
        <f t="array" ref="BM116">IFS(BL116&gt;158, 1, BL116&lt;37, 2, TRUE, 0)</f>
        <v>0</v>
      </c>
      <c r="BN116" s="1"/>
      <c r="BO116" s="1"/>
      <c r="BP116" s="1"/>
      <c r="BQ116" s="1"/>
      <c r="BR116" s="1">
        <v>92.58</v>
      </c>
      <c r="BS116" s="1">
        <f t="array" ref="BS116">IFS(BR116&gt;400, 1, BR116&lt;30, 2, TRUE, 0)</f>
        <v>0</v>
      </c>
      <c r="BT116" s="1">
        <v>0.86</v>
      </c>
      <c r="BU116" s="1">
        <f t="array" ref="BU116">IFS(BT116&gt;1.2, 1, BT116&lt;0.2, 2, TRUE, 0)</f>
        <v>0</v>
      </c>
      <c r="BV116" s="1" t="s">
        <v>239</v>
      </c>
      <c r="BW116" s="1">
        <f>COUNTIF(AW:AW,"2")</f>
        <v>24</v>
      </c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</row>
    <row r="117" ht="15.75" customHeight="1">
      <c r="A117" s="1" t="s">
        <v>240</v>
      </c>
      <c r="B117" s="1" t="s">
        <v>11</v>
      </c>
      <c r="C117" s="1">
        <v>62.0</v>
      </c>
      <c r="D117" s="1">
        <v>5.11</v>
      </c>
      <c r="E117" s="1">
        <f t="array" ref="E117">IFS(D117&gt;10, 1, D117&lt;4, 2, TRUE, 0)</f>
        <v>0</v>
      </c>
      <c r="F117" s="1">
        <v>2.27</v>
      </c>
      <c r="G117" s="1">
        <f t="array" ref="G117">IFS(F117&gt;6.2, 1, F117&lt;3.7, 2, TRUE, 0)</f>
        <v>2</v>
      </c>
      <c r="H117" s="1">
        <v>8.8</v>
      </c>
      <c r="I117" s="1">
        <f t="array" ref="I117">IFS(H117&gt;18, 1, H117&lt;13, 2, TRUE, 0)</f>
        <v>2</v>
      </c>
      <c r="J117" s="1">
        <v>24.6</v>
      </c>
      <c r="K117" s="1">
        <f t="array" ref="K117">IFS(J117&gt;55, 1, J117&lt;34, 2, TRUE, 0)</f>
        <v>2</v>
      </c>
      <c r="L117" s="1">
        <v>108.4</v>
      </c>
      <c r="M117" s="1">
        <f t="array" ref="M117">IFS(L117&gt;100, 1, L117&lt;80, 2, TRUE, 0)</f>
        <v>1</v>
      </c>
      <c r="N117" s="1">
        <v>38.8</v>
      </c>
      <c r="O117" s="1">
        <f t="array" ref="O117">IFS(N117&gt;32, 1, N117&lt;26, 2, TRUE, 0)</f>
        <v>1</v>
      </c>
      <c r="P117" s="1">
        <v>35.8</v>
      </c>
      <c r="Q117" s="1">
        <f t="array" ref="Q117">IFS(P117&gt;37, 1, P117&lt;31, 2, TRUE, 0)</f>
        <v>0</v>
      </c>
      <c r="R117" s="1">
        <v>53.0</v>
      </c>
      <c r="S117" s="1">
        <f t="array" ref="S117">IFS(R117&gt;400, 1, R117&lt;138, 2, TRUE, 0)</f>
        <v>2</v>
      </c>
      <c r="T117" s="1">
        <v>16.3</v>
      </c>
      <c r="U117" s="1">
        <f t="array" ref="U117">IFS(T117&gt;15, 1, T117&lt;11, 2, TRUE, 0)</f>
        <v>1</v>
      </c>
      <c r="V117" s="1">
        <v>3.04</v>
      </c>
      <c r="W117" s="1" t="str">
        <f t="array" ref="W117">_xludf.IFS(V117&gt;78, 1, V117&lt;45, 2, TRUE, 0)</f>
        <v>#NAME?</v>
      </c>
      <c r="X117" s="1">
        <v>1.47</v>
      </c>
      <c r="Y117" s="1" t="str">
        <f t="array" ref="Y117">_xludf.IFS(X117&gt;45, 1, X117&lt;23, 2, TRUE, 0)</f>
        <v>#NAME?</v>
      </c>
      <c r="Z117" s="1">
        <v>0.51</v>
      </c>
      <c r="AA117" s="1" t="str">
        <f t="array" ref="AA117">_xludf.IFS(Z117&gt;10, 1, Z117&lt;2, 2, TRUE, 0)</f>
        <v>#NAME?</v>
      </c>
      <c r="AB117" s="1">
        <v>0.08</v>
      </c>
      <c r="AC117" s="1" t="str">
        <f t="array" ref="AC117">_xludf.IFS(AB117&gt;6, 1, AB117&lt;0, 2, TRUE, 0)</f>
        <v>#NAME?</v>
      </c>
      <c r="AD117" s="1">
        <v>0.01</v>
      </c>
      <c r="AE117" s="1">
        <f t="array" ref="AE117">IFS(AD117&gt;2, 1, AD117&lt;0, 2, TRUE, 0)</f>
        <v>0</v>
      </c>
      <c r="AF117" s="1">
        <v>113.0</v>
      </c>
      <c r="AG117" s="1">
        <f t="array" ref="AG117">IFS(AF117&gt;100, 1, AF117&lt;70, 2, TRUE, 0)</f>
        <v>1</v>
      </c>
      <c r="AH117" s="1">
        <v>12.0</v>
      </c>
      <c r="AI117" s="1">
        <f t="array" ref="AI117">IFS(AH117&gt;20, 1, AH117&lt;8, 2, TRUE, 0)</f>
        <v>0</v>
      </c>
      <c r="AJ117" s="1">
        <v>0.08</v>
      </c>
      <c r="AK117" s="1">
        <f t="array" ref="AK117">IFS(AJ117&gt;1.3, 1, AJ117&lt;0.7, 2, TRUE, 0)</f>
        <v>2</v>
      </c>
      <c r="AL117" s="1">
        <v>45.0</v>
      </c>
      <c r="AM117" s="1">
        <f t="array" ref="AM117">IFS(AL117&gt;39, 1, AL117&lt;13, 2, TRUE, 0)</f>
        <v>1</v>
      </c>
      <c r="AN117" s="1">
        <v>45.0</v>
      </c>
      <c r="AO117" s="1">
        <f t="array" ref="AO117">IFS(AN117&gt;52, 1, AN117&lt;7, 2, TRUE, 0)</f>
        <v>0</v>
      </c>
      <c r="AP117" s="1">
        <v>24.0</v>
      </c>
      <c r="AQ117" s="1">
        <f t="array" ref="AQ117">IFS(AP117&gt;7.6, 1, AP117&lt;4.4, 2, TRUE, 0)</f>
        <v>1</v>
      </c>
      <c r="AR117" s="1">
        <v>114.0</v>
      </c>
      <c r="AS117" s="1">
        <f t="array" ref="AS117">IFS(AR117&gt;200, 1, AR117&lt;0, 2, TRUE, 0)</f>
        <v>0</v>
      </c>
      <c r="AT117" s="1">
        <v>68.0</v>
      </c>
      <c r="AU117" s="1">
        <f t="array" ref="AU117">IFS(AT117&gt;150, 1, AT117&lt;0, 2, TRUE, 0)</f>
        <v>0</v>
      </c>
      <c r="AV117" s="1">
        <v>7.8</v>
      </c>
      <c r="AW117" s="1">
        <f t="array" ref="AW117">IFS(AV117&gt;10.2, 1, AV117&lt;8.8, 2, TRUE, 0)</f>
        <v>2</v>
      </c>
      <c r="AX117" s="1">
        <v>2.7</v>
      </c>
      <c r="AY117" s="1">
        <f t="array" ref="AY117">IFS(AX117&gt;5.1, 1, AX117&lt;2.4, 2, TRUE, 0)</f>
        <v>0</v>
      </c>
      <c r="AZ117" s="1">
        <v>140.0</v>
      </c>
      <c r="BA117" s="1">
        <f t="array" ref="BA117">IFS(AZ117&gt;146, 1, AZ117&lt;136, 2, TRUE, 0)</f>
        <v>0</v>
      </c>
      <c r="BB117" s="1">
        <v>4.32</v>
      </c>
      <c r="BC117" s="1">
        <f t="array" ref="BC117">IFS(BB117&gt;5.1, 1, BB117&lt;3.5, 2, TRUE, 0)</f>
        <v>0</v>
      </c>
      <c r="BD117" s="1">
        <v>7.57</v>
      </c>
      <c r="BE117" s="1">
        <f t="array" ref="BE117">IFS(BD117&gt;8.7, 1, BD117&lt;6.6, 2, TRUE, 0)</f>
        <v>0</v>
      </c>
      <c r="BF117" s="1">
        <v>2.1</v>
      </c>
      <c r="BG117" s="1">
        <f t="array" ref="BG117">IFS(BF117&gt;5.2, 1, BF117&lt;3.5, 2, TRUE, 0)</f>
        <v>2</v>
      </c>
      <c r="BH117" s="1"/>
      <c r="BI117" s="1"/>
      <c r="BJ117" s="1"/>
      <c r="BK117" s="1"/>
      <c r="BL117" s="1">
        <v>72.0</v>
      </c>
      <c r="BM117" s="1">
        <f t="array" ref="BM117">IFS(BL117&gt;158, 1, BL117&lt;37, 2, TRUE, 0)</f>
        <v>0</v>
      </c>
      <c r="BN117" s="1"/>
      <c r="BO117" s="1"/>
      <c r="BP117" s="1"/>
      <c r="BQ117" s="1"/>
      <c r="BR117" s="1">
        <v>200.84</v>
      </c>
      <c r="BS117" s="1">
        <f t="array" ref="BS117">IFS(BR117&gt;400, 1, BR117&lt;30, 2, TRUE, 0)</f>
        <v>0</v>
      </c>
      <c r="BT117" s="1">
        <v>2.29</v>
      </c>
      <c r="BU117" s="1">
        <f t="array" ref="BU117">IFS(BT117&gt;1.2, 1, BT117&lt;0.2, 2, TRUE, 0)</f>
        <v>1</v>
      </c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</row>
    <row r="118" ht="15.75" customHeight="1">
      <c r="A118" s="1" t="s">
        <v>241</v>
      </c>
      <c r="B118" s="1" t="s">
        <v>21</v>
      </c>
      <c r="C118" s="1">
        <v>68.0</v>
      </c>
      <c r="D118" s="1">
        <v>8.95</v>
      </c>
      <c r="E118" s="1">
        <f t="array" ref="E118">IFS(D118&gt;10, 1, D118&lt;4, 2, TRUE, 0)</f>
        <v>0</v>
      </c>
      <c r="F118" s="1">
        <v>4.48</v>
      </c>
      <c r="G118" s="1">
        <f t="array" ref="G118">IFS(F118&gt;6.2, 1, F118&lt;3.7, 2, TRUE, 0)</f>
        <v>0</v>
      </c>
      <c r="H118" s="1">
        <v>13.5</v>
      </c>
      <c r="I118" s="1">
        <f t="array" ref="I118">IFS(H118&gt;18, 1, H118&lt;13, 2, TRUE, 0)</f>
        <v>0</v>
      </c>
      <c r="J118" s="1">
        <v>40.4</v>
      </c>
      <c r="K118" s="1">
        <f t="array" ref="K118">IFS(J118&gt;55, 1, J118&lt;34, 2, TRUE, 0)</f>
        <v>0</v>
      </c>
      <c r="L118" s="1">
        <v>90.2</v>
      </c>
      <c r="M118" s="1">
        <f t="array" ref="M118">IFS(L118&gt;100, 1, L118&lt;80, 2, TRUE, 0)</f>
        <v>0</v>
      </c>
      <c r="N118" s="1">
        <v>30.1</v>
      </c>
      <c r="O118" s="1">
        <f t="array" ref="O118">IFS(N118&gt;32, 1, N118&lt;26, 2, TRUE, 0)</f>
        <v>0</v>
      </c>
      <c r="P118" s="1">
        <v>33.4</v>
      </c>
      <c r="Q118" s="1">
        <f t="array" ref="Q118">IFS(P118&gt;37, 1, P118&lt;31, 2, TRUE, 0)</f>
        <v>0</v>
      </c>
      <c r="R118" s="1">
        <v>243.0</v>
      </c>
      <c r="S118" s="1">
        <f t="array" ref="S118">IFS(R118&gt;400, 1, R118&lt;138, 2, TRUE, 0)</f>
        <v>0</v>
      </c>
      <c r="T118" s="1">
        <v>12.3</v>
      </c>
      <c r="U118" s="1">
        <f t="array" ref="U118">IFS(T118&gt;15, 1, T118&lt;11, 2, TRUE, 0)</f>
        <v>0</v>
      </c>
      <c r="V118" s="1">
        <v>4.33</v>
      </c>
      <c r="W118" s="1" t="str">
        <f t="array" ref="W118">_xludf.IFS(V118&gt;78, 1, V118&lt;45, 2, TRUE, 0)</f>
        <v>#NAME?</v>
      </c>
      <c r="X118" s="1">
        <v>3.98</v>
      </c>
      <c r="Y118" s="1" t="str">
        <f t="array" ref="Y118">_xludf.IFS(X118&gt;45, 1, X118&lt;23, 2, TRUE, 0)</f>
        <v>#NAME?</v>
      </c>
      <c r="Z118" s="1">
        <v>0.49</v>
      </c>
      <c r="AA118" s="1" t="str">
        <f t="array" ref="AA118">_xludf.IFS(Z118&gt;10, 1, Z118&lt;2, 2, TRUE, 0)</f>
        <v>#NAME?</v>
      </c>
      <c r="AB118" s="1">
        <v>0.1</v>
      </c>
      <c r="AC118" s="1" t="str">
        <f t="array" ref="AC118">_xludf.IFS(AB118&gt;6, 1, AB118&lt;0, 2, TRUE, 0)</f>
        <v>#NAME?</v>
      </c>
      <c r="AD118" s="1">
        <v>0.05</v>
      </c>
      <c r="AE118" s="1">
        <f t="array" ref="AE118">IFS(AD118&gt;2, 1, AD118&lt;0, 2, TRUE, 0)</f>
        <v>0</v>
      </c>
      <c r="AF118" s="1">
        <v>106.0</v>
      </c>
      <c r="AG118" s="1">
        <f t="array" ref="AG118">IFS(AF118&gt;100, 1, AF118&lt;70, 2, TRUE, 0)</f>
        <v>1</v>
      </c>
      <c r="AH118" s="1">
        <v>15.0</v>
      </c>
      <c r="AI118" s="1">
        <f t="array" ref="AI118">IFS(AH118&gt;20, 1, AH118&lt;8, 2, TRUE, 0)</f>
        <v>0</v>
      </c>
      <c r="AJ118" s="1">
        <v>0.86</v>
      </c>
      <c r="AK118" s="1">
        <f t="array" ref="AK118">IFS(AJ118&gt;1.3, 1, AJ118&lt;0.7, 2, TRUE, 0)</f>
        <v>0</v>
      </c>
      <c r="AL118" s="1">
        <v>59.7</v>
      </c>
      <c r="AM118" s="1">
        <f t="array" ref="AM118">IFS(AL118&gt;39, 1, AL118&lt;13, 2, TRUE, 0)</f>
        <v>1</v>
      </c>
      <c r="AN118" s="1">
        <v>88.0</v>
      </c>
      <c r="AO118" s="1">
        <f t="array" ref="AO118">IFS(AN118&gt;52, 1, AN118&lt;7, 2, TRUE, 0)</f>
        <v>1</v>
      </c>
      <c r="AP118" s="1">
        <v>7.2</v>
      </c>
      <c r="AQ118" s="1">
        <f t="array" ref="AQ118">IFS(AP118&gt;7.6, 1, AP118&lt;4.4, 2, TRUE, 0)</f>
        <v>0</v>
      </c>
      <c r="AR118" s="1">
        <v>220.0</v>
      </c>
      <c r="AS118" s="1">
        <f t="array" ref="AS118">IFS(AR118&gt;200, 1, AR118&lt;0, 2, TRUE, 0)</f>
        <v>1</v>
      </c>
      <c r="AT118" s="1">
        <v>128.0</v>
      </c>
      <c r="AU118" s="1">
        <f t="array" ref="AU118">IFS(AT118&gt;150, 1, AT118&lt;0, 2, TRUE, 0)</f>
        <v>0</v>
      </c>
      <c r="AV118" s="1">
        <v>9.2</v>
      </c>
      <c r="AW118" s="1">
        <f t="array" ref="AW118">IFS(AV118&gt;10.2, 1, AV118&lt;8.8, 2, TRUE, 0)</f>
        <v>0</v>
      </c>
      <c r="AX118" s="1">
        <v>3.5</v>
      </c>
      <c r="AY118" s="1">
        <f t="array" ref="AY118">IFS(AX118&gt;5.1, 1, AX118&lt;2.4, 2, TRUE, 0)</f>
        <v>0</v>
      </c>
      <c r="AZ118" s="1">
        <v>138.0</v>
      </c>
      <c r="BA118" s="1">
        <f t="array" ref="BA118">IFS(AZ118&gt;146, 1, AZ118&lt;136, 2, TRUE, 0)</f>
        <v>0</v>
      </c>
      <c r="BB118" s="1">
        <v>3.93</v>
      </c>
      <c r="BC118" s="1">
        <f t="array" ref="BC118">IFS(BB118&gt;5.1, 1, BB118&lt;3.5, 2, TRUE, 0)</f>
        <v>0</v>
      </c>
      <c r="BD118" s="1">
        <v>8.54</v>
      </c>
      <c r="BE118" s="1">
        <f t="array" ref="BE118">IFS(BD118&gt;8.7, 1, BD118&lt;6.6, 2, TRUE, 0)</f>
        <v>0</v>
      </c>
      <c r="BF118" s="1">
        <v>4.4</v>
      </c>
      <c r="BG118" s="1">
        <f t="array" ref="BG118">IFS(BF118&gt;5.2, 1, BF118&lt;3.5, 2, TRUE, 0)</f>
        <v>0</v>
      </c>
      <c r="BH118" s="1"/>
      <c r="BI118" s="1"/>
      <c r="BJ118" s="1"/>
      <c r="BK118" s="1"/>
      <c r="BL118" s="1">
        <v>62.0</v>
      </c>
      <c r="BM118" s="1">
        <f t="array" ref="BM118">IFS(BL118&gt;158, 1, BL118&lt;37, 2, TRUE, 0)</f>
        <v>0</v>
      </c>
      <c r="BN118" s="1"/>
      <c r="BO118" s="1"/>
      <c r="BP118" s="1"/>
      <c r="BQ118" s="1"/>
      <c r="BR118" s="1">
        <v>267.63</v>
      </c>
      <c r="BS118" s="1">
        <f t="array" ref="BS118">IFS(BR118&gt;400, 1, BR118&lt;30, 2, TRUE, 0)</f>
        <v>0</v>
      </c>
      <c r="BT118" s="1">
        <v>0.48</v>
      </c>
      <c r="BU118" s="1">
        <f t="array" ref="BU118">IFS(BT118&gt;1.2, 1, BT118&lt;0.2, 2, TRUE, 0)</f>
        <v>0</v>
      </c>
      <c r="BV118" s="1" t="s">
        <v>242</v>
      </c>
      <c r="BW118" s="1">
        <f>COUNTIF(AY:AY,"1")</f>
        <v>36</v>
      </c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</row>
    <row r="119" ht="15.75" customHeight="1">
      <c r="BV119" s="6" t="s">
        <v>243</v>
      </c>
      <c r="BW119" s="4">
        <f>COUNTIF(AY:AY,"0")</f>
        <v>74</v>
      </c>
    </row>
    <row r="120" ht="15.75" customHeight="1">
      <c r="A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V120" s="6" t="s">
        <v>244</v>
      </c>
      <c r="BW120" s="4">
        <f>COUNTIF(AY:AY,"2")</f>
        <v>2</v>
      </c>
    </row>
    <row r="121" ht="15.75" customHeight="1">
      <c r="A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</row>
    <row r="122" ht="15.75" customHeight="1">
      <c r="A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V122" s="1" t="s">
        <v>245</v>
      </c>
      <c r="BW122" s="4">
        <f>COUNTIF(BE:BE,"1")</f>
        <v>1</v>
      </c>
    </row>
    <row r="123" ht="15.75" customHeight="1">
      <c r="A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V123" s="6" t="s">
        <v>246</v>
      </c>
      <c r="BW123" s="4">
        <f>COUNTIF(BE:BE,"0")</f>
        <v>79</v>
      </c>
    </row>
    <row r="124" ht="15.75" customHeight="1">
      <c r="A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V124" s="6" t="s">
        <v>247</v>
      </c>
      <c r="BW124" s="4">
        <f>COUNTIF(BE:BE,"2")</f>
        <v>32</v>
      </c>
    </row>
    <row r="125" ht="15.75" customHeight="1">
      <c r="A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</row>
    <row r="126" ht="15.75" customHeight="1">
      <c r="A126" s="4"/>
      <c r="B126" s="9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V126" s="1" t="s">
        <v>248</v>
      </c>
      <c r="BW126" s="4">
        <f>COUNTIF(BG:BG,"1")</f>
        <v>0</v>
      </c>
    </row>
    <row r="127" ht="15.75" customHeight="1">
      <c r="A127" s="4"/>
      <c r="B127" s="9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V127" s="6" t="s">
        <v>249</v>
      </c>
      <c r="BW127" s="4">
        <f>COUNTIF(BG:BG,"0")</f>
        <v>101</v>
      </c>
    </row>
    <row r="128" ht="15.75" customHeight="1">
      <c r="A128" s="4"/>
      <c r="B128" s="9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V128" s="6" t="s">
        <v>250</v>
      </c>
      <c r="BW128" s="4">
        <f>COUNTIF(BG:BG,"2")</f>
        <v>11</v>
      </c>
    </row>
    <row r="129" ht="15.75" customHeight="1">
      <c r="A129" s="4"/>
      <c r="B129" s="9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</row>
    <row r="130" ht="15.75" customHeight="1">
      <c r="A130" s="4"/>
      <c r="B130" s="9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V130" s="1" t="s">
        <v>251</v>
      </c>
      <c r="BW130" s="4">
        <f>COUNTIF(BI:BI,"1")</f>
        <v>6</v>
      </c>
    </row>
    <row r="131" ht="15.75" customHeight="1">
      <c r="A131" s="4"/>
      <c r="B131" s="9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V131" s="6" t="s">
        <v>252</v>
      </c>
      <c r="BW131" s="4">
        <f>COUNTIF(BI:BI,"0")</f>
        <v>67</v>
      </c>
    </row>
    <row r="132" ht="15.75" customHeight="1">
      <c r="A132" s="4"/>
      <c r="B132" s="9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V132" s="6" t="s">
        <v>253</v>
      </c>
      <c r="BW132" s="4">
        <f>COUNTIF(BI:BI,"2")</f>
        <v>0</v>
      </c>
    </row>
    <row r="133" ht="15.75" customHeight="1">
      <c r="A133" s="4"/>
      <c r="B133" s="9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</row>
    <row r="134" ht="15.75" customHeight="1">
      <c r="A134" s="4"/>
      <c r="B134" s="9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V134" s="1" t="s">
        <v>254</v>
      </c>
      <c r="BW134" s="4">
        <f>COUNTIF(BK:BK,"1")</f>
        <v>13</v>
      </c>
    </row>
    <row r="135" ht="15.75" customHeight="1">
      <c r="A135" s="4"/>
      <c r="B135" s="9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V135" s="6" t="s">
        <v>255</v>
      </c>
      <c r="BW135" s="4">
        <f>COUNTIF(BK:BK,"0")</f>
        <v>55</v>
      </c>
    </row>
    <row r="136" ht="15.75" customHeight="1">
      <c r="A136" s="4"/>
      <c r="B136" s="9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V136" s="6" t="s">
        <v>256</v>
      </c>
      <c r="BW136" s="4">
        <f>COUNTIF(BK:BK,"2")</f>
        <v>5</v>
      </c>
    </row>
    <row r="137" ht="15.75" customHeight="1">
      <c r="A137" s="4"/>
      <c r="B137" s="9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</row>
    <row r="138" ht="15.75" customHeight="1">
      <c r="A138" s="4"/>
      <c r="B138" s="9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V138" s="1" t="s">
        <v>257</v>
      </c>
      <c r="BW138" s="4">
        <f>COUNTIF(BM:BM,"1")</f>
        <v>1</v>
      </c>
    </row>
    <row r="139" ht="15.75" customHeight="1">
      <c r="A139" s="4"/>
      <c r="B139" s="9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V139" s="6" t="s">
        <v>258</v>
      </c>
      <c r="BW139" s="4">
        <f>COUNTIF(BM:BM,"0")</f>
        <v>75</v>
      </c>
    </row>
    <row r="140" ht="15.75" customHeight="1">
      <c r="A140" s="4"/>
      <c r="B140" s="9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V140" s="6" t="s">
        <v>259</v>
      </c>
      <c r="BW140" s="4">
        <f>COUNTIF(BM:BM,"2")</f>
        <v>10</v>
      </c>
    </row>
    <row r="141" ht="15.75" customHeight="1">
      <c r="A141" s="4"/>
      <c r="B141" s="9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</row>
    <row r="142" ht="15.75" customHeight="1">
      <c r="A142" s="4"/>
      <c r="B142" s="9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V142" s="4" t="s">
        <v>260</v>
      </c>
      <c r="BW142" s="4">
        <f>COUNTIF(BO:BO,"1")</f>
        <v>0</v>
      </c>
    </row>
    <row r="143" ht="15.75" customHeight="1">
      <c r="A143" s="4"/>
      <c r="B143" s="9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V143" s="4" t="s">
        <v>261</v>
      </c>
      <c r="BW143" s="4">
        <f>COUNTIF(BO:BO,"0")</f>
        <v>35</v>
      </c>
    </row>
    <row r="144" ht="15.75" customHeight="1">
      <c r="A144" s="4"/>
      <c r="B144" s="9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V144" s="4" t="s">
        <v>262</v>
      </c>
      <c r="BW144" s="4">
        <f>COUNTIF(BO:BO,"2")</f>
        <v>12</v>
      </c>
    </row>
    <row r="145" ht="15.75" customHeight="1">
      <c r="A145" s="4"/>
      <c r="B145" s="9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</row>
    <row r="146" ht="15.75" customHeight="1">
      <c r="A146" s="4"/>
      <c r="B146" s="9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V146" s="1" t="s">
        <v>263</v>
      </c>
      <c r="BW146" s="4">
        <f>COUNTIF(BQ:BQ,"1")</f>
        <v>0</v>
      </c>
    </row>
    <row r="147" ht="15.75" customHeight="1">
      <c r="A147" s="4"/>
      <c r="B147" s="9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V147" s="6" t="s">
        <v>264</v>
      </c>
      <c r="BW147" s="4">
        <f>COUNTIF(BQ:BQ,"0")</f>
        <v>10</v>
      </c>
    </row>
    <row r="148" ht="15.75" customHeight="1">
      <c r="A148" s="4"/>
      <c r="B148" s="9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V148" s="6" t="s">
        <v>265</v>
      </c>
      <c r="BW148" s="4">
        <f>COUNTIF(BQ:BQ,"2")</f>
        <v>37</v>
      </c>
    </row>
    <row r="149" ht="15.75" customHeight="1">
      <c r="A149" s="4"/>
      <c r="B149" s="9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</row>
    <row r="150" ht="15.75" customHeight="1">
      <c r="A150" s="4"/>
      <c r="B150" s="9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V150" s="1" t="s">
        <v>266</v>
      </c>
      <c r="BW150" s="4">
        <f>COUNTIF(BS:BS,"1")</f>
        <v>24</v>
      </c>
    </row>
    <row r="151" ht="15.75" customHeight="1">
      <c r="A151" s="4"/>
      <c r="B151" s="9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V151" s="6" t="s">
        <v>267</v>
      </c>
      <c r="BW151" s="4">
        <f>COUNTIF(BS:BS,"0")</f>
        <v>57</v>
      </c>
    </row>
    <row r="152" ht="15.75" customHeight="1">
      <c r="A152" s="4"/>
      <c r="B152" s="9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V152" s="6" t="s">
        <v>268</v>
      </c>
      <c r="BW152" s="4">
        <f>COUNTIF(BS:BS,"2")</f>
        <v>5</v>
      </c>
    </row>
    <row r="153" ht="15.75" customHeight="1">
      <c r="A153" s="4"/>
      <c r="B153" s="9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</row>
    <row r="154" ht="15.75" customHeight="1">
      <c r="A154" s="4"/>
      <c r="B154" s="9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</row>
    <row r="155" ht="15.75" customHeight="1">
      <c r="A155" s="4"/>
      <c r="B155" s="9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</row>
    <row r="156" ht="15.75" customHeight="1">
      <c r="A156" s="4"/>
      <c r="B156" s="9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</row>
    <row r="157" ht="15.75" customHeight="1">
      <c r="A157" s="4"/>
      <c r="B157" s="9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</row>
    <row r="158" ht="15.75" customHeight="1">
      <c r="A158" s="4"/>
      <c r="B158" s="9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</row>
    <row r="159" ht="15.75" customHeight="1">
      <c r="A159" s="4"/>
      <c r="B159" s="9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</row>
    <row r="160" ht="15.75" customHeight="1">
      <c r="A160" s="4"/>
      <c r="B160" s="9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</row>
    <row r="161" ht="15.75" customHeight="1">
      <c r="A161" s="4"/>
      <c r="B161" s="9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</row>
    <row r="162" ht="15.75" customHeight="1">
      <c r="A162" s="4"/>
      <c r="B162" s="9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</row>
    <row r="163" ht="15.75" customHeight="1">
      <c r="A163" s="4"/>
      <c r="B163" s="9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</row>
    <row r="164" ht="15.75" customHeight="1">
      <c r="A164" s="4"/>
      <c r="B164" s="9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</row>
    <row r="165" ht="15.75" customHeight="1">
      <c r="A165" s="4"/>
      <c r="B165" s="9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</row>
    <row r="166" ht="15.75" customHeight="1">
      <c r="A166" s="4"/>
      <c r="B166" s="9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</row>
    <row r="167" ht="15.75" customHeight="1">
      <c r="A167" s="4"/>
      <c r="B167" s="9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</row>
    <row r="168" ht="15.75" customHeight="1">
      <c r="A168" s="4"/>
      <c r="B168" s="9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</row>
    <row r="169" ht="15.75" customHeight="1">
      <c r="A169" s="4"/>
      <c r="B169" s="9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</row>
    <row r="170" ht="15.75" customHeight="1">
      <c r="A170" s="4"/>
      <c r="B170" s="9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</row>
    <row r="171" ht="15.75" customHeight="1">
      <c r="A171" s="4"/>
      <c r="B171" s="9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</row>
    <row r="172" ht="15.75" customHeight="1">
      <c r="A172" s="4"/>
      <c r="B172" s="9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</row>
    <row r="173" ht="15.75" customHeight="1">
      <c r="A173" s="4"/>
      <c r="B173" s="9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</row>
    <row r="174" ht="15.75" customHeight="1">
      <c r="A174" s="4"/>
      <c r="B174" s="9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</row>
    <row r="175" ht="15.75" customHeight="1">
      <c r="A175" s="4"/>
      <c r="B175" s="9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</row>
    <row r="176" ht="15.75" customHeight="1">
      <c r="A176" s="4"/>
      <c r="B176" s="9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</row>
    <row r="177" ht="15.75" customHeight="1">
      <c r="A177" s="4"/>
      <c r="B177" s="9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</row>
    <row r="178" ht="15.75" customHeight="1">
      <c r="A178" s="4"/>
      <c r="B178" s="9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</row>
    <row r="179" ht="15.75" customHeight="1">
      <c r="A179" s="4"/>
      <c r="B179" s="9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</row>
    <row r="180" ht="15.75" customHeight="1">
      <c r="A180" s="4"/>
      <c r="B180" s="9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</row>
    <row r="181" ht="15.75" customHeight="1">
      <c r="A181" s="4"/>
      <c r="B181" s="9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</row>
    <row r="182" ht="15.75" customHeight="1">
      <c r="A182" s="4"/>
      <c r="B182" s="9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</row>
    <row r="183" ht="15.75" customHeight="1">
      <c r="A183" s="4"/>
      <c r="B183" s="9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</row>
    <row r="184" ht="15.75" customHeight="1">
      <c r="A184" s="4"/>
      <c r="B184" s="9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</row>
    <row r="185" ht="15.75" customHeight="1">
      <c r="A185" s="4"/>
      <c r="B185" s="9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</row>
    <row r="186" ht="15.75" customHeight="1">
      <c r="A186" s="4"/>
      <c r="B186" s="9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</row>
    <row r="187" ht="15.75" customHeight="1">
      <c r="A187" s="4"/>
      <c r="B187" s="9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</row>
    <row r="188" ht="15.75" customHeight="1">
      <c r="A188" s="4"/>
      <c r="B188" s="9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</row>
    <row r="189" ht="15.75" customHeight="1">
      <c r="A189" s="4"/>
      <c r="B189" s="9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</row>
    <row r="190" ht="15.75" customHeight="1">
      <c r="A190" s="4"/>
      <c r="B190" s="9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</row>
    <row r="191" ht="15.75" customHeight="1">
      <c r="A191" s="4"/>
      <c r="B191" s="9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</row>
    <row r="192" ht="15.75" customHeight="1">
      <c r="A192" s="4"/>
      <c r="B192" s="9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</row>
    <row r="193" ht="15.75" customHeight="1">
      <c r="A193" s="4"/>
      <c r="B193" s="9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</row>
    <row r="194" ht="15.75" customHeight="1">
      <c r="A194" s="4"/>
      <c r="B194" s="9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</row>
    <row r="195" ht="15.75" customHeight="1">
      <c r="A195" s="4"/>
      <c r="B195" s="9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</row>
    <row r="196" ht="15.75" customHeight="1">
      <c r="A196" s="4"/>
      <c r="B196" s="9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</row>
    <row r="197" ht="15.75" customHeight="1">
      <c r="A197" s="4"/>
      <c r="B197" s="9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</row>
    <row r="198" ht="15.75" customHeight="1">
      <c r="A198" s="4"/>
      <c r="B198" s="9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</row>
    <row r="199" ht="15.75" customHeight="1">
      <c r="A199" s="4"/>
      <c r="B199" s="9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</row>
    <row r="200" ht="15.75" customHeight="1">
      <c r="A200" s="4"/>
      <c r="B200" s="9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</row>
    <row r="201" ht="15.75" customHeight="1">
      <c r="A201" s="4"/>
      <c r="B201" s="9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</row>
    <row r="202" ht="15.75" customHeight="1">
      <c r="A202" s="4"/>
      <c r="B202" s="9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</row>
    <row r="203" ht="15.75" customHeight="1">
      <c r="A203" s="4"/>
      <c r="B203" s="9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</row>
    <row r="204" ht="15.75" customHeight="1">
      <c r="A204" s="4"/>
      <c r="B204" s="9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</row>
    <row r="205" ht="15.75" customHeight="1">
      <c r="A205" s="4"/>
      <c r="B205" s="9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</row>
    <row r="206" ht="15.75" customHeight="1">
      <c r="A206" s="4"/>
      <c r="B206" s="9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</row>
    <row r="207" ht="15.75" customHeight="1">
      <c r="A207" s="4"/>
      <c r="B207" s="9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</row>
    <row r="208" ht="15.75" customHeight="1">
      <c r="A208" s="4"/>
      <c r="B208" s="9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</row>
    <row r="209" ht="15.75" customHeight="1">
      <c r="A209" s="4"/>
      <c r="B209" s="9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</row>
    <row r="210" ht="15.75" customHeight="1">
      <c r="A210" s="4"/>
      <c r="B210" s="9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</row>
    <row r="211" ht="15.75" customHeight="1">
      <c r="A211" s="4"/>
      <c r="B211" s="9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</row>
    <row r="212" ht="15.75" customHeight="1">
      <c r="A212" s="4"/>
      <c r="B212" s="9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</row>
    <row r="213" ht="15.75" customHeight="1">
      <c r="A213" s="4"/>
      <c r="B213" s="9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</row>
    <row r="214" ht="15.75" customHeight="1">
      <c r="A214" s="4"/>
      <c r="B214" s="9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</row>
    <row r="215" ht="15.75" customHeight="1">
      <c r="A215" s="4"/>
      <c r="B215" s="9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</row>
    <row r="216" ht="15.75" customHeight="1">
      <c r="A216" s="4"/>
      <c r="B216" s="9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</row>
    <row r="217" ht="15.75" customHeight="1">
      <c r="A217" s="4"/>
      <c r="B217" s="9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</row>
    <row r="218" ht="15.75" customHeight="1">
      <c r="A218" s="4"/>
      <c r="B218" s="9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</row>
    <row r="219" ht="15.75" customHeight="1">
      <c r="A219" s="4"/>
      <c r="B219" s="9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</row>
    <row r="220" ht="15.75" customHeight="1">
      <c r="A220" s="4"/>
      <c r="B220" s="9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</row>
    <row r="221" ht="15.75" customHeight="1">
      <c r="A221" s="4"/>
      <c r="B221" s="9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</row>
    <row r="222" ht="15.75" customHeight="1">
      <c r="A222" s="4"/>
      <c r="B222" s="9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</row>
    <row r="223" ht="15.75" customHeight="1">
      <c r="A223" s="4"/>
      <c r="B223" s="9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</row>
    <row r="224" ht="15.75" customHeight="1">
      <c r="A224" s="4"/>
      <c r="B224" s="9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</row>
    <row r="225" ht="15.75" customHeight="1">
      <c r="A225" s="4"/>
      <c r="B225" s="9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</row>
    <row r="226" ht="15.75" customHeight="1">
      <c r="A226" s="4"/>
      <c r="B226" s="9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</row>
    <row r="227" ht="15.75" customHeight="1">
      <c r="A227" s="4"/>
      <c r="B227" s="9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</row>
    <row r="228" ht="15.75" customHeight="1">
      <c r="A228" s="4"/>
      <c r="B228" s="9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</row>
    <row r="229" ht="15.75" customHeight="1">
      <c r="A229" s="4"/>
      <c r="B229" s="9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</row>
    <row r="230" ht="15.75" customHeight="1">
      <c r="A230" s="4"/>
      <c r="B230" s="9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</row>
    <row r="231" ht="15.75" customHeight="1">
      <c r="A231" s="4"/>
      <c r="B231" s="9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</row>
    <row r="232" ht="15.75" customHeight="1">
      <c r="A232" s="4"/>
      <c r="B232" s="9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</row>
    <row r="233" ht="15.75" customHeight="1">
      <c r="A233" s="4"/>
      <c r="B233" s="9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</row>
    <row r="234" ht="15.75" customHeight="1">
      <c r="A234" s="4"/>
      <c r="B234" s="9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</row>
    <row r="235" ht="15.75" customHeight="1">
      <c r="A235" s="4"/>
      <c r="B235" s="9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</row>
    <row r="236" ht="15.75" customHeight="1">
      <c r="A236" s="4"/>
      <c r="B236" s="9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</row>
    <row r="237" ht="15.75" customHeight="1">
      <c r="A237" s="4"/>
      <c r="B237" s="9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</row>
    <row r="238" ht="15.75" customHeight="1">
      <c r="A238" s="4"/>
      <c r="B238" s="9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</row>
    <row r="239" ht="15.75" customHeight="1">
      <c r="A239" s="4"/>
      <c r="B239" s="9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</row>
    <row r="240" ht="15.75" customHeight="1">
      <c r="A240" s="4"/>
      <c r="B240" s="9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</row>
    <row r="241" ht="15.75" customHeight="1">
      <c r="A241" s="4"/>
      <c r="B241" s="9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</row>
    <row r="242" ht="15.75" customHeight="1">
      <c r="A242" s="4"/>
      <c r="B242" s="9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</row>
    <row r="243" ht="15.75" customHeight="1">
      <c r="A243" s="4"/>
      <c r="B243" s="9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</row>
    <row r="244" ht="15.75" customHeight="1">
      <c r="A244" s="4"/>
      <c r="B244" s="9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</row>
    <row r="245" ht="15.75" customHeight="1">
      <c r="A245" s="4"/>
      <c r="B245" s="9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</row>
    <row r="246" ht="15.75" customHeight="1">
      <c r="A246" s="4"/>
      <c r="B246" s="9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</row>
    <row r="247" ht="15.75" customHeight="1">
      <c r="A247" s="4"/>
      <c r="B247" s="9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</row>
    <row r="248" ht="15.75" customHeight="1">
      <c r="A248" s="4"/>
      <c r="B248" s="9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</row>
    <row r="249" ht="15.75" customHeight="1">
      <c r="A249" s="4"/>
      <c r="B249" s="9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</row>
    <row r="250" ht="15.75" customHeight="1">
      <c r="A250" s="4"/>
      <c r="B250" s="9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</row>
    <row r="251" ht="15.75" customHeight="1">
      <c r="A251" s="4"/>
      <c r="B251" s="9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</row>
    <row r="252" ht="15.75" customHeight="1">
      <c r="A252" s="4"/>
      <c r="B252" s="9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</row>
    <row r="253" ht="15.75" customHeight="1">
      <c r="A253" s="4"/>
      <c r="B253" s="9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</row>
    <row r="254" ht="15.75" customHeight="1">
      <c r="A254" s="4"/>
      <c r="B254" s="9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</row>
    <row r="255" ht="15.75" customHeight="1">
      <c r="A255" s="4"/>
      <c r="B255" s="9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</row>
    <row r="256" ht="15.75" customHeight="1">
      <c r="A256" s="4"/>
      <c r="B256" s="9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</row>
    <row r="257" ht="15.75" customHeight="1">
      <c r="A257" s="4"/>
      <c r="B257" s="9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</row>
    <row r="258" ht="15.75" customHeight="1">
      <c r="A258" s="4"/>
      <c r="B258" s="9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</row>
    <row r="259" ht="15.75" customHeight="1">
      <c r="A259" s="4"/>
      <c r="B259" s="9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</row>
    <row r="260" ht="15.75" customHeight="1">
      <c r="A260" s="4"/>
      <c r="B260" s="9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</row>
    <row r="261" ht="15.75" customHeight="1">
      <c r="A261" s="4"/>
      <c r="B261" s="9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</row>
    <row r="262" ht="15.75" customHeight="1">
      <c r="A262" s="4"/>
      <c r="B262" s="9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</row>
    <row r="263" ht="15.75" customHeight="1">
      <c r="A263" s="4"/>
      <c r="B263" s="9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</row>
    <row r="264" ht="15.75" customHeight="1">
      <c r="A264" s="4"/>
      <c r="B264" s="9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</row>
    <row r="265" ht="15.75" customHeight="1">
      <c r="A265" s="4"/>
      <c r="B265" s="9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</row>
    <row r="266" ht="15.75" customHeight="1">
      <c r="A266" s="4"/>
      <c r="B266" s="9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</row>
    <row r="267" ht="15.75" customHeight="1">
      <c r="A267" s="4"/>
      <c r="B267" s="9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</row>
    <row r="268" ht="15.75" customHeight="1">
      <c r="A268" s="4"/>
      <c r="B268" s="9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</row>
    <row r="269" ht="15.75" customHeight="1">
      <c r="A269" s="4"/>
      <c r="B269" s="9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</row>
    <row r="270" ht="15.75" customHeight="1">
      <c r="A270" s="4"/>
      <c r="B270" s="9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</row>
    <row r="271" ht="15.75" customHeight="1">
      <c r="A271" s="4"/>
      <c r="B271" s="9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</row>
    <row r="272" ht="15.75" customHeight="1">
      <c r="A272" s="4"/>
      <c r="B272" s="9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</row>
    <row r="273" ht="15.75" customHeight="1">
      <c r="A273" s="4"/>
      <c r="B273" s="9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</row>
    <row r="274" ht="15.75" customHeight="1">
      <c r="A274" s="4"/>
      <c r="B274" s="9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</row>
    <row r="275" ht="15.75" customHeight="1">
      <c r="A275" s="4"/>
      <c r="B275" s="9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</row>
    <row r="276" ht="15.75" customHeight="1">
      <c r="A276" s="4"/>
      <c r="B276" s="9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</row>
    <row r="277" ht="15.75" customHeight="1">
      <c r="A277" s="4"/>
      <c r="B277" s="9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</row>
    <row r="278" ht="15.75" customHeight="1">
      <c r="A278" s="4"/>
      <c r="B278" s="9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</row>
    <row r="279" ht="15.75" customHeight="1"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</row>
    <row r="280" ht="15.75" customHeight="1"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</row>
    <row r="281" ht="15.75" customHeight="1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</row>
    <row r="282" ht="15.75" customHeight="1"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</row>
    <row r="283" ht="15.75" customHeight="1"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</row>
    <row r="284" ht="15.75" customHeight="1"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</row>
    <row r="285" ht="15.75" customHeight="1"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</row>
    <row r="286" ht="15.75" customHeight="1"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</row>
    <row r="287" ht="15.75" customHeight="1"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</row>
    <row r="288" ht="15.75" customHeight="1"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</row>
    <row r="289" ht="15.75" customHeight="1"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</row>
    <row r="290" ht="15.75" customHeight="1"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</row>
    <row r="291" ht="15.75" customHeight="1"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</row>
    <row r="292" ht="15.75" customHeight="1"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</row>
    <row r="293" ht="15.75" customHeight="1"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</row>
    <row r="294" ht="15.75" customHeight="1"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</row>
    <row r="295" ht="15.75" customHeight="1"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</row>
    <row r="296" ht="15.75" customHeight="1"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</row>
    <row r="297" ht="15.75" customHeight="1"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</row>
    <row r="298" ht="15.75" customHeight="1"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</row>
    <row r="299" ht="15.75" customHeight="1"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</row>
    <row r="300" ht="15.75" customHeight="1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</row>
    <row r="301" ht="15.75" customHeight="1"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</row>
    <row r="302" ht="15.75" customHeight="1"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</row>
    <row r="303" ht="15.75" customHeight="1"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</row>
    <row r="304" ht="15.75" customHeight="1"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</row>
    <row r="305" ht="15.75" customHeight="1"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</row>
    <row r="306" ht="15.75" customHeight="1"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</row>
    <row r="307" ht="15.75" customHeight="1"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</row>
    <row r="308" ht="15.75" customHeight="1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</row>
    <row r="309" ht="15.75" customHeight="1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</row>
    <row r="310" ht="15.75" customHeight="1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</row>
    <row r="311" ht="15.75" customHeight="1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</row>
    <row r="312" ht="15.75" customHeight="1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</row>
    <row r="313" ht="15.75" customHeight="1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</row>
    <row r="314" ht="15.75" customHeight="1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</row>
    <row r="315" ht="15.75" customHeight="1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</row>
    <row r="316" ht="15.75" customHeight="1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</row>
    <row r="317" ht="15.75" customHeight="1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</row>
    <row r="318" ht="15.75" customHeight="1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</row>
    <row r="319" ht="15.75" customHeight="1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</row>
    <row r="320" ht="15.75" customHeight="1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</row>
    <row r="321" ht="15.75" customHeight="1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</row>
    <row r="322" ht="15.75" customHeight="1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</row>
    <row r="323" ht="15.75" customHeight="1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</row>
    <row r="324" ht="15.75" customHeight="1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</row>
    <row r="325" ht="15.75" customHeight="1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</row>
    <row r="326" ht="15.75" customHeight="1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</row>
    <row r="327" ht="15.75" customHeight="1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</row>
    <row r="328" ht="15.75" customHeight="1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</row>
    <row r="329" ht="15.75" customHeight="1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</row>
    <row r="330" ht="15.75" customHeight="1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</row>
    <row r="331" ht="15.75" customHeight="1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</row>
    <row r="332" ht="15.75" customHeight="1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</row>
    <row r="333" ht="15.75" customHeight="1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</row>
    <row r="334" ht="15.75" customHeight="1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</row>
    <row r="335" ht="15.75" customHeight="1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</row>
    <row r="336" ht="15.75" customHeight="1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</row>
    <row r="337" ht="15.75" customHeight="1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</row>
    <row r="338" ht="15.75" customHeight="1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</row>
    <row r="339" ht="15.75" customHeight="1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</row>
    <row r="340" ht="15.75" customHeight="1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</row>
    <row r="341" ht="15.75" customHeight="1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</row>
    <row r="342" ht="15.75" customHeight="1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</row>
    <row r="343" ht="15.75" customHeight="1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</row>
    <row r="344" ht="15.75" customHeight="1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</row>
    <row r="345" ht="15.75" customHeight="1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</row>
    <row r="346" ht="15.75" customHeight="1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</row>
    <row r="347" ht="15.75" customHeight="1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</row>
    <row r="348" ht="15.75" customHeight="1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</row>
    <row r="349" ht="15.75" customHeight="1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</row>
    <row r="350" ht="15.75" customHeight="1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</row>
    <row r="351" ht="15.75" customHeight="1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</row>
    <row r="352" ht="15.75" customHeight="1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</row>
    <row r="353" ht="15.75" customHeight="1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</row>
    <row r="354" ht="15.75" customHeight="1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</row>
    <row r="355" ht="15.75" customHeight="1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</row>
    <row r="356" ht="15.75" customHeight="1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</row>
    <row r="357" ht="15.75" customHeight="1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</row>
    <row r="358" ht="15.75" customHeight="1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</row>
    <row r="359" ht="15.75" customHeight="1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</row>
    <row r="360" ht="15.75" customHeight="1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</row>
    <row r="361" ht="15.75" customHeight="1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</row>
    <row r="362" ht="15.75" customHeight="1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</row>
    <row r="363" ht="15.75" customHeight="1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</row>
    <row r="364" ht="15.75" customHeight="1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</row>
    <row r="365" ht="15.75" customHeight="1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</row>
    <row r="366" ht="15.75" customHeight="1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</row>
    <row r="367" ht="15.75" customHeight="1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</row>
    <row r="368" ht="15.75" customHeight="1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</row>
    <row r="369" ht="15.75" customHeight="1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</row>
    <row r="370" ht="15.75" customHeight="1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</row>
    <row r="371" ht="15.75" customHeight="1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</row>
    <row r="372" ht="15.75" customHeight="1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</row>
    <row r="373" ht="15.75" customHeight="1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</row>
    <row r="374" ht="15.75" customHeight="1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</row>
    <row r="375" ht="15.75" customHeight="1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</row>
    <row r="376" ht="15.75" customHeight="1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</row>
    <row r="377" ht="15.75" customHeight="1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</row>
    <row r="378" ht="15.75" customHeight="1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</row>
    <row r="379" ht="15.75" customHeight="1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</row>
    <row r="380" ht="15.75" customHeight="1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</row>
    <row r="381" ht="15.75" customHeight="1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</row>
    <row r="382" ht="15.75" customHeight="1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</row>
    <row r="383" ht="15.75" customHeight="1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</row>
    <row r="384" ht="15.75" customHeight="1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</row>
    <row r="385" ht="15.75" customHeight="1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</row>
    <row r="386" ht="15.75" customHeight="1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</row>
    <row r="387" ht="15.75" customHeight="1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</row>
    <row r="388" ht="15.75" customHeight="1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</row>
    <row r="389" ht="15.75" customHeight="1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</row>
    <row r="390" ht="15.75" customHeight="1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</row>
    <row r="391" ht="15.75" customHeight="1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</row>
    <row r="392" ht="15.75" customHeight="1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</row>
    <row r="393" ht="15.75" customHeight="1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</row>
    <row r="394" ht="15.75" customHeight="1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</row>
    <row r="395" ht="15.75" customHeight="1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</row>
    <row r="396" ht="15.75" customHeight="1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</row>
    <row r="397" ht="15.75" customHeight="1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</row>
    <row r="398" ht="15.75" customHeight="1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</row>
    <row r="399" ht="15.75" customHeight="1"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</row>
    <row r="400" ht="15.75" customHeight="1"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</row>
    <row r="401" ht="15.75" customHeight="1"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</row>
    <row r="402" ht="15.75" customHeight="1"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</row>
    <row r="403" ht="15.75" customHeight="1"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</row>
    <row r="404" ht="15.75" customHeight="1"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</row>
    <row r="405" ht="15.75" customHeight="1"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</row>
    <row r="406" ht="15.75" customHeight="1"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</row>
    <row r="407" ht="15.75" customHeight="1"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</row>
    <row r="408" ht="15.75" customHeight="1"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</row>
    <row r="409" ht="15.75" customHeight="1"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</row>
    <row r="410" ht="15.75" customHeight="1"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</row>
    <row r="411" ht="15.75" customHeight="1"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</row>
    <row r="412" ht="15.75" customHeight="1"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</row>
    <row r="413" ht="15.75" customHeight="1"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</row>
    <row r="414" ht="15.75" customHeight="1"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</row>
    <row r="415" ht="15.75" customHeight="1"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</row>
    <row r="416" ht="15.75" customHeight="1"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</row>
    <row r="417" ht="15.75" customHeight="1"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</row>
    <row r="418" ht="15.75" customHeight="1"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</row>
    <row r="419" ht="15.75" customHeight="1"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</row>
    <row r="420" ht="15.75" customHeight="1"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</row>
    <row r="421" ht="15.75" customHeight="1"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</row>
    <row r="422" ht="15.75" customHeight="1"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</row>
    <row r="423" ht="15.75" customHeight="1"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</row>
    <row r="424" ht="15.75" customHeight="1"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</row>
    <row r="425" ht="15.75" customHeight="1"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</row>
    <row r="426" ht="15.75" customHeight="1"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</row>
    <row r="427" ht="15.75" customHeight="1"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</row>
    <row r="428" ht="15.75" customHeight="1"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</row>
    <row r="429" ht="15.75" customHeight="1"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</row>
    <row r="430" ht="15.75" customHeight="1"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</row>
    <row r="431" ht="15.75" customHeight="1"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</row>
    <row r="432" ht="15.75" customHeight="1"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</row>
    <row r="433" ht="15.75" customHeight="1"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</row>
    <row r="434" ht="15.75" customHeight="1"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</row>
    <row r="435" ht="15.75" customHeight="1"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</row>
    <row r="436" ht="15.75" customHeight="1"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</row>
    <row r="437" ht="15.75" customHeight="1"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</row>
    <row r="438" ht="15.75" customHeight="1"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</row>
    <row r="439" ht="15.75" customHeight="1"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</row>
    <row r="440" ht="15.75" customHeight="1"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</row>
    <row r="441" ht="15.75" customHeight="1"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</row>
    <row r="442" ht="15.75" customHeight="1"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</row>
    <row r="443" ht="15.75" customHeight="1"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</row>
    <row r="444" ht="15.75" customHeight="1"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</row>
    <row r="445" ht="15.75" customHeight="1"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</row>
    <row r="446" ht="15.75" customHeight="1"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</row>
    <row r="447" ht="15.75" customHeight="1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</row>
    <row r="448" ht="15.75" customHeight="1"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</row>
    <row r="449" ht="15.75" customHeight="1"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</row>
    <row r="450" ht="15.75" customHeight="1"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</row>
    <row r="451" ht="15.75" customHeight="1"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</row>
    <row r="452" ht="15.75" customHeight="1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</row>
    <row r="453" ht="15.75" customHeight="1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</row>
    <row r="454" ht="15.75" customHeight="1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</row>
    <row r="455" ht="15.75" customHeight="1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</row>
    <row r="456" ht="15.75" customHeight="1"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</row>
    <row r="457" ht="15.75" customHeight="1"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</row>
    <row r="458" ht="15.75" customHeight="1"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</row>
    <row r="459" ht="15.75" customHeight="1"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</row>
    <row r="460" ht="15.75" customHeight="1"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</row>
    <row r="461" ht="15.75" customHeight="1"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</row>
    <row r="462" ht="15.75" customHeight="1"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</row>
    <row r="463" ht="15.75" customHeight="1"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</row>
    <row r="464" ht="15.75" customHeight="1"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</row>
    <row r="465" ht="15.75" customHeight="1"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</row>
    <row r="466" ht="15.75" customHeight="1"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</row>
    <row r="467" ht="15.75" customHeight="1"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</row>
    <row r="468" ht="15.75" customHeight="1"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</row>
    <row r="469" ht="15.75" customHeight="1"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</row>
    <row r="470" ht="15.75" customHeight="1"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</row>
    <row r="471" ht="15.75" customHeight="1"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</row>
    <row r="472" ht="15.75" customHeight="1"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</row>
    <row r="473" ht="15.75" customHeight="1"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</row>
    <row r="474" ht="15.75" customHeight="1"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</row>
    <row r="475" ht="15.75" customHeight="1"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</row>
    <row r="476" ht="15.75" customHeight="1"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</row>
    <row r="477" ht="15.75" customHeight="1"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</row>
    <row r="478" ht="15.75" customHeight="1"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</row>
    <row r="479" ht="15.75" customHeight="1"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</row>
    <row r="480" ht="15.75" customHeight="1"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</row>
    <row r="481" ht="15.75" customHeight="1"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</row>
    <row r="482" ht="15.75" customHeight="1"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</row>
    <row r="483" ht="15.75" customHeight="1"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</row>
    <row r="484" ht="15.75" customHeight="1"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</row>
    <row r="485" ht="15.75" customHeight="1"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</row>
    <row r="486" ht="15.75" customHeight="1"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</row>
    <row r="487" ht="15.75" customHeight="1"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</row>
    <row r="488" ht="15.75" customHeight="1"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</row>
    <row r="489" ht="15.75" customHeight="1"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</row>
    <row r="490" ht="15.75" customHeight="1"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</row>
    <row r="491" ht="15.75" customHeight="1"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</row>
    <row r="492" ht="15.75" customHeight="1"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</row>
    <row r="493" ht="15.75" customHeight="1"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</row>
    <row r="494" ht="15.75" customHeight="1"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</row>
    <row r="495" ht="15.75" customHeight="1"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</row>
    <row r="496" ht="15.75" customHeight="1"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</row>
    <row r="497" ht="15.75" customHeight="1"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</row>
    <row r="498" ht="15.75" customHeight="1"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</row>
    <row r="499" ht="15.75" customHeight="1"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</row>
    <row r="500" ht="15.75" customHeight="1"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</row>
    <row r="501" ht="15.75" customHeight="1"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</row>
    <row r="502" ht="15.75" customHeight="1"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</row>
    <row r="503" ht="15.75" customHeight="1"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</row>
    <row r="504" ht="15.75" customHeight="1"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</row>
    <row r="505" ht="15.75" customHeight="1"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</row>
    <row r="506" ht="15.75" customHeight="1"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</row>
    <row r="507" ht="15.75" customHeight="1"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</row>
    <row r="508" ht="15.75" customHeight="1"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</row>
    <row r="509" ht="15.75" customHeight="1"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</row>
    <row r="510" ht="15.75" customHeight="1"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</row>
    <row r="511" ht="15.75" customHeight="1"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</row>
    <row r="512" ht="15.75" customHeight="1"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</row>
    <row r="513" ht="15.75" customHeight="1"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</row>
    <row r="514" ht="15.75" customHeight="1"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</row>
    <row r="515" ht="15.75" customHeight="1"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</row>
    <row r="516" ht="15.75" customHeight="1"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</row>
    <row r="517" ht="15.75" customHeight="1"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</row>
    <row r="518" ht="15.75" customHeight="1"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</row>
    <row r="519" ht="15.75" customHeight="1"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</row>
    <row r="520" ht="15.75" customHeight="1"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</row>
    <row r="521" ht="15.75" customHeight="1"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</row>
    <row r="522" ht="15.75" customHeight="1"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</row>
    <row r="523" ht="15.75" customHeight="1"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</row>
    <row r="524" ht="15.75" customHeight="1"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</row>
    <row r="525" ht="15.75" customHeight="1"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</row>
    <row r="526" ht="15.75" customHeight="1"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</row>
    <row r="527" ht="15.75" customHeight="1"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</row>
    <row r="528" ht="15.75" customHeight="1"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</row>
    <row r="529" ht="15.75" customHeight="1"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</row>
    <row r="530" ht="15.75" customHeight="1"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</row>
    <row r="531" ht="15.75" customHeight="1"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</row>
    <row r="532" ht="15.75" customHeight="1"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</row>
    <row r="533" ht="15.75" customHeight="1"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</row>
    <row r="534" ht="15.75" customHeight="1"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</row>
    <row r="535" ht="15.75" customHeight="1"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</row>
    <row r="536" ht="15.75" customHeight="1"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</row>
    <row r="537" ht="15.75" customHeight="1"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</row>
    <row r="538" ht="15.75" customHeight="1"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</row>
    <row r="539" ht="15.75" customHeight="1"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</row>
    <row r="540" ht="15.75" customHeight="1"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</row>
    <row r="541" ht="15.75" customHeight="1"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</row>
    <row r="542" ht="15.75" customHeight="1"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</row>
    <row r="543" ht="15.75" customHeight="1"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</row>
    <row r="544" ht="15.75" customHeight="1"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</row>
    <row r="545" ht="15.75" customHeight="1"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</row>
    <row r="546" ht="15.75" customHeight="1"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</row>
    <row r="547" ht="15.75" customHeight="1"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</row>
    <row r="548" ht="15.75" customHeight="1"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</row>
    <row r="549" ht="15.75" customHeight="1"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</row>
    <row r="550" ht="15.75" customHeight="1"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</row>
    <row r="551" ht="15.75" customHeight="1"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</row>
    <row r="552" ht="15.75" customHeight="1"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</row>
    <row r="553" ht="15.75" customHeight="1"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</row>
    <row r="554" ht="15.75" customHeight="1"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</row>
    <row r="555" ht="15.75" customHeight="1"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</row>
    <row r="556" ht="15.75" customHeight="1"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</row>
    <row r="557" ht="15.75" customHeight="1"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</row>
    <row r="558" ht="15.75" customHeight="1"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</row>
    <row r="559" ht="15.75" customHeight="1"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</row>
    <row r="560" ht="15.75" customHeight="1"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</row>
    <row r="561" ht="15.75" customHeight="1"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</row>
    <row r="562" ht="15.75" customHeight="1"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</row>
    <row r="563" ht="15.75" customHeight="1"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</row>
    <row r="564" ht="15.75" customHeight="1"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</row>
    <row r="565" ht="15.75" customHeight="1"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</row>
    <row r="566" ht="15.75" customHeight="1"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</row>
    <row r="567" ht="15.75" customHeight="1"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</row>
    <row r="568" ht="15.75" customHeight="1"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</row>
    <row r="569" ht="15.75" customHeight="1"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</row>
    <row r="570" ht="15.75" customHeight="1"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</row>
    <row r="571" ht="15.75" customHeight="1"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</row>
    <row r="572" ht="15.75" customHeight="1"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</row>
    <row r="573" ht="15.75" customHeight="1"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</row>
    <row r="574" ht="15.75" customHeight="1"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</row>
    <row r="575" ht="15.75" customHeight="1"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</row>
    <row r="576" ht="15.75" customHeight="1"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</row>
    <row r="577" ht="15.75" customHeight="1"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</row>
    <row r="578" ht="15.75" customHeight="1"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</row>
    <row r="579" ht="15.75" customHeight="1"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</row>
    <row r="580" ht="15.75" customHeight="1"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</row>
    <row r="581" ht="15.75" customHeight="1"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</row>
    <row r="582" ht="15.75" customHeight="1"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</row>
    <row r="583" ht="15.75" customHeight="1"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</row>
    <row r="584" ht="15.75" customHeight="1"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</row>
    <row r="585" ht="15.75" customHeight="1"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</row>
    <row r="586" ht="15.75" customHeight="1"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</row>
    <row r="587" ht="15.75" customHeight="1"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</row>
    <row r="588" ht="15.75" customHeight="1"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</row>
    <row r="589" ht="15.75" customHeight="1"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</row>
    <row r="590" ht="15.75" customHeight="1"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</row>
    <row r="591" ht="15.75" customHeight="1"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</row>
    <row r="592" ht="15.75" customHeight="1"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</row>
    <row r="593" ht="15.75" customHeight="1"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</row>
    <row r="594" ht="15.75" customHeight="1"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</row>
    <row r="595" ht="15.75" customHeight="1"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</row>
    <row r="596" ht="15.75" customHeight="1"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</row>
    <row r="597" ht="15.75" customHeight="1"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</row>
    <row r="598" ht="15.75" customHeight="1"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</row>
    <row r="599" ht="15.75" customHeight="1"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</row>
    <row r="600" ht="15.75" customHeight="1"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</row>
    <row r="601" ht="15.75" customHeight="1"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</row>
    <row r="602" ht="15.75" customHeight="1"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</row>
    <row r="603" ht="15.75" customHeight="1"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</row>
    <row r="604" ht="15.75" customHeight="1"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</row>
    <row r="605" ht="15.75" customHeight="1"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</row>
    <row r="606" ht="15.75" customHeight="1"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</row>
    <row r="607" ht="15.75" customHeight="1"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</row>
    <row r="608" ht="15.75" customHeight="1"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</row>
    <row r="609" ht="15.75" customHeight="1"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</row>
    <row r="610" ht="15.75" customHeight="1"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</row>
    <row r="611" ht="15.75" customHeight="1"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</row>
    <row r="612" ht="15.75" customHeight="1"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</row>
    <row r="613" ht="15.75" customHeight="1"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</row>
    <row r="614" ht="15.75" customHeight="1"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</row>
    <row r="615" ht="15.75" customHeight="1"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</row>
    <row r="616" ht="15.75" customHeight="1"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</row>
    <row r="617" ht="15.75" customHeight="1"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</row>
    <row r="618" ht="15.75" customHeight="1"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</row>
    <row r="619" ht="15.75" customHeight="1"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</row>
    <row r="620" ht="15.75" customHeight="1"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</row>
    <row r="621" ht="15.75" customHeight="1"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</row>
    <row r="622" ht="15.75" customHeight="1"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</row>
    <row r="623" ht="15.75" customHeight="1"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</row>
    <row r="624" ht="15.75" customHeight="1"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</row>
    <row r="625" ht="15.75" customHeight="1"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</row>
    <row r="626" ht="15.75" customHeight="1"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</row>
    <row r="627" ht="15.75" customHeight="1"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</row>
    <row r="628" ht="15.75" customHeight="1"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</row>
    <row r="629" ht="15.75" customHeight="1"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</row>
    <row r="630" ht="15.75" customHeight="1"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</row>
    <row r="631" ht="15.75" customHeight="1"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</row>
    <row r="632" ht="15.75" customHeight="1"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</row>
    <row r="633" ht="15.75" customHeight="1"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</row>
    <row r="634" ht="15.75" customHeight="1"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</row>
    <row r="635" ht="15.75" customHeight="1"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</row>
    <row r="636" ht="15.75" customHeight="1"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</row>
    <row r="637" ht="15.75" customHeight="1"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</row>
    <row r="638" ht="15.75" customHeight="1"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</row>
    <row r="639" ht="15.75" customHeight="1"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</row>
    <row r="640" ht="15.75" customHeight="1"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</row>
    <row r="641" ht="15.75" customHeight="1"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</row>
    <row r="642" ht="15.75" customHeight="1"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</row>
    <row r="643" ht="15.75" customHeight="1"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</row>
    <row r="644" ht="15.75" customHeight="1"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</row>
    <row r="645" ht="15.75" customHeight="1"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</row>
    <row r="646" ht="15.75" customHeight="1"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</row>
    <row r="647" ht="15.75" customHeight="1"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</row>
    <row r="648" ht="15.75" customHeight="1"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</row>
    <row r="649" ht="15.75" customHeight="1"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</row>
    <row r="650" ht="15.75" customHeight="1"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</row>
    <row r="651" ht="15.75" customHeight="1"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</row>
    <row r="652" ht="15.75" customHeight="1"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</row>
    <row r="653" ht="15.75" customHeight="1"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</row>
    <row r="654" ht="15.75" customHeight="1"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</row>
    <row r="655" ht="15.75" customHeight="1"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</row>
    <row r="656" ht="15.75" customHeight="1"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</row>
    <row r="657" ht="15.75" customHeight="1"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</row>
    <row r="658" ht="15.75" customHeight="1"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</row>
    <row r="659" ht="15.75" customHeight="1"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</row>
    <row r="660" ht="15.75" customHeight="1"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</row>
    <row r="661" ht="15.75" customHeight="1"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</row>
    <row r="662" ht="15.75" customHeight="1"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</row>
    <row r="663" ht="15.75" customHeight="1"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</row>
    <row r="664" ht="15.75" customHeight="1"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</row>
    <row r="665" ht="15.75" customHeight="1"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</row>
    <row r="666" ht="15.75" customHeight="1"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</row>
    <row r="667" ht="15.75" customHeight="1"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</row>
    <row r="668" ht="15.75" customHeight="1"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</row>
    <row r="669" ht="15.75" customHeight="1"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</row>
    <row r="670" ht="15.75" customHeight="1"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</row>
    <row r="671" ht="15.75" customHeight="1"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</row>
    <row r="672" ht="15.75" customHeight="1"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</row>
    <row r="673" ht="15.75" customHeight="1"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</row>
    <row r="674" ht="15.75" customHeight="1"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</row>
    <row r="675" ht="15.75" customHeight="1"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</row>
    <row r="676" ht="15.75" customHeight="1"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</row>
    <row r="677" ht="15.75" customHeight="1"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</row>
    <row r="678" ht="15.75" customHeight="1"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</row>
    <row r="679" ht="15.75" customHeight="1"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</row>
    <row r="680" ht="15.75" customHeight="1"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</row>
    <row r="681" ht="15.75" customHeight="1"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</row>
    <row r="682" ht="15.75" customHeight="1"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</row>
    <row r="683" ht="15.75" customHeight="1"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</row>
    <row r="684" ht="15.75" customHeight="1"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</row>
    <row r="685" ht="15.75" customHeight="1"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</row>
    <row r="686" ht="15.75" customHeight="1"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</row>
    <row r="687" ht="15.75" customHeight="1"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</row>
    <row r="688" ht="15.75" customHeight="1"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</row>
    <row r="689" ht="15.75" customHeight="1"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</row>
    <row r="690" ht="15.75" customHeight="1"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</row>
    <row r="691" ht="15.75" customHeight="1"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</row>
    <row r="692" ht="15.75" customHeight="1"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</row>
    <row r="693" ht="15.75" customHeight="1"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</row>
    <row r="694" ht="15.75" customHeight="1"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</row>
    <row r="695" ht="15.75" customHeight="1"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</row>
    <row r="696" ht="15.75" customHeight="1"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</row>
    <row r="697" ht="15.75" customHeight="1"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</row>
    <row r="698" ht="15.75" customHeight="1"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</row>
    <row r="699" ht="15.75" customHeight="1"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</row>
    <row r="700" ht="15.75" customHeight="1"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</row>
    <row r="701" ht="15.75" customHeight="1"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</row>
    <row r="702" ht="15.75" customHeight="1"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</row>
    <row r="703" ht="15.75" customHeight="1"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</row>
    <row r="704" ht="15.75" customHeight="1"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</row>
    <row r="705" ht="15.75" customHeight="1"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</row>
    <row r="706" ht="15.75" customHeight="1"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</row>
    <row r="707" ht="15.75" customHeight="1"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</row>
    <row r="708" ht="15.75" customHeight="1"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</row>
    <row r="709" ht="15.75" customHeight="1"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</row>
    <row r="710" ht="15.75" customHeight="1"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</row>
    <row r="711" ht="15.75" customHeight="1"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</row>
    <row r="712" ht="15.75" customHeight="1"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</row>
    <row r="713" ht="15.75" customHeight="1"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</row>
    <row r="714" ht="15.75" customHeight="1"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</row>
    <row r="715" ht="15.75" customHeight="1"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</row>
    <row r="716" ht="15.75" customHeight="1"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</row>
    <row r="717" ht="15.75" customHeight="1"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</row>
    <row r="718" ht="15.75" customHeight="1"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</row>
    <row r="719" ht="15.75" customHeight="1"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</row>
    <row r="720" ht="15.75" customHeight="1"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</row>
    <row r="721" ht="15.75" customHeight="1"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</row>
    <row r="722" ht="15.75" customHeight="1"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</row>
    <row r="723" ht="15.75" customHeight="1"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</row>
    <row r="724" ht="15.75" customHeight="1"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</row>
    <row r="725" ht="15.75" customHeight="1"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</row>
    <row r="726" ht="15.75" customHeight="1"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</row>
    <row r="727" ht="15.75" customHeight="1"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</row>
    <row r="728" ht="15.75" customHeight="1"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</row>
    <row r="729" ht="15.75" customHeight="1"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</row>
    <row r="730" ht="15.75" customHeight="1"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</row>
    <row r="731" ht="15.75" customHeight="1"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</row>
    <row r="732" ht="15.75" customHeight="1"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</row>
    <row r="733" ht="15.75" customHeight="1"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</row>
    <row r="734" ht="15.75" customHeight="1"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</row>
    <row r="735" ht="15.75" customHeight="1"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</row>
    <row r="736" ht="15.75" customHeight="1"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</row>
    <row r="737" ht="15.75" customHeight="1"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</row>
    <row r="738" ht="15.75" customHeight="1"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</row>
    <row r="739" ht="15.75" customHeight="1"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</row>
    <row r="740" ht="15.75" customHeight="1"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</row>
    <row r="741" ht="15.75" customHeight="1"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</row>
    <row r="742" ht="15.75" customHeight="1"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</row>
    <row r="743" ht="15.75" customHeight="1"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</row>
    <row r="744" ht="15.75" customHeight="1"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</row>
    <row r="745" ht="15.75" customHeight="1"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</row>
    <row r="746" ht="15.75" customHeight="1"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</row>
    <row r="747" ht="15.75" customHeight="1"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</row>
    <row r="748" ht="15.75" customHeight="1"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</row>
    <row r="749" ht="15.75" customHeight="1"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</row>
    <row r="750" ht="15.75" customHeight="1"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</row>
    <row r="751" ht="15.75" customHeight="1"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</row>
    <row r="752" ht="15.75" customHeight="1"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</row>
    <row r="753" ht="15.75" customHeight="1"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</row>
    <row r="754" ht="15.75" customHeight="1"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</row>
    <row r="755" ht="15.75" customHeight="1"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</row>
    <row r="756" ht="15.75" customHeight="1"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</row>
    <row r="757" ht="15.75" customHeight="1"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</row>
    <row r="758" ht="15.75" customHeight="1"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</row>
    <row r="759" ht="15.75" customHeight="1"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</row>
    <row r="760" ht="15.75" customHeight="1"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</row>
    <row r="761" ht="15.75" customHeight="1"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</row>
    <row r="762" ht="15.75" customHeight="1"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</row>
    <row r="763" ht="15.75" customHeight="1"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</row>
    <row r="764" ht="15.75" customHeight="1"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</row>
    <row r="765" ht="15.75" customHeight="1"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</row>
    <row r="766" ht="15.75" customHeight="1"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</row>
    <row r="767" ht="15.75" customHeight="1"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</row>
    <row r="768" ht="15.75" customHeight="1"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</row>
    <row r="769" ht="15.75" customHeight="1"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</row>
    <row r="770" ht="15.75" customHeight="1"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</row>
    <row r="771" ht="15.75" customHeight="1"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</row>
    <row r="772" ht="15.75" customHeight="1"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</row>
    <row r="773" ht="15.75" customHeight="1"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</row>
    <row r="774" ht="15.75" customHeight="1"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</row>
    <row r="775" ht="15.75" customHeight="1"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</row>
    <row r="776" ht="15.75" customHeight="1"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</row>
    <row r="777" ht="15.75" customHeight="1"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</row>
    <row r="778" ht="15.75" customHeight="1"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</row>
    <row r="779" ht="15.75" customHeight="1"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</row>
    <row r="780" ht="15.75" customHeight="1"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</row>
    <row r="781" ht="15.75" customHeight="1"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</row>
    <row r="782" ht="15.75" customHeight="1"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</row>
    <row r="783" ht="15.75" customHeight="1"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</row>
    <row r="784" ht="15.75" customHeight="1"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</row>
    <row r="785" ht="15.75" customHeight="1"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</row>
    <row r="786" ht="15.75" customHeight="1"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</row>
    <row r="787" ht="15.75" customHeight="1"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</row>
    <row r="788" ht="15.75" customHeight="1"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</row>
    <row r="789" ht="15.75" customHeight="1"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</row>
    <row r="790" ht="15.75" customHeight="1"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</row>
    <row r="791" ht="15.75" customHeight="1"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</row>
    <row r="792" ht="15.75" customHeight="1"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</row>
    <row r="793" ht="15.75" customHeight="1"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</row>
    <row r="794" ht="15.75" customHeight="1"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</row>
    <row r="795" ht="15.75" customHeight="1"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</row>
    <row r="796" ht="15.75" customHeight="1"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</row>
    <row r="797" ht="15.75" customHeight="1"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</row>
    <row r="798" ht="15.75" customHeight="1"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</row>
    <row r="799" ht="15.75" customHeight="1"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</row>
    <row r="800" ht="15.75" customHeight="1"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</row>
    <row r="801" ht="15.75" customHeight="1"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</row>
    <row r="802" ht="15.75" customHeight="1"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</row>
    <row r="803" ht="15.75" customHeight="1"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</row>
    <row r="804" ht="15.75" customHeight="1"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</row>
    <row r="805" ht="15.75" customHeight="1"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</row>
    <row r="806" ht="15.75" customHeight="1"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</row>
    <row r="807" ht="15.75" customHeight="1"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</row>
    <row r="808" ht="15.75" customHeight="1"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</row>
    <row r="809" ht="15.75" customHeight="1"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</row>
    <row r="810" ht="15.75" customHeight="1"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</row>
    <row r="811" ht="15.75" customHeight="1"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</row>
    <row r="812" ht="15.75" customHeight="1"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</row>
    <row r="813" ht="15.75" customHeight="1"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</row>
    <row r="814" ht="15.75" customHeight="1"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</row>
    <row r="815" ht="15.75" customHeight="1"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</row>
    <row r="816" ht="15.75" customHeight="1"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</row>
    <row r="817" ht="15.75" customHeight="1"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</row>
    <row r="818" ht="15.75" customHeight="1"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</row>
    <row r="819" ht="15.75" customHeight="1"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</row>
    <row r="820" ht="15.75" customHeight="1"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</row>
    <row r="821" ht="15.75" customHeight="1"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</row>
    <row r="822" ht="15.75" customHeight="1"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</row>
    <row r="823" ht="15.75" customHeight="1"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</row>
    <row r="824" ht="15.75" customHeight="1"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</row>
    <row r="825" ht="15.75" customHeight="1"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</row>
    <row r="826" ht="15.75" customHeight="1"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</row>
    <row r="827" ht="15.75" customHeight="1"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</row>
    <row r="828" ht="15.75" customHeight="1"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</row>
    <row r="829" ht="15.75" customHeight="1"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</row>
    <row r="830" ht="15.75" customHeight="1"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</row>
    <row r="831" ht="15.75" customHeight="1"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</row>
    <row r="832" ht="15.75" customHeight="1"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</row>
    <row r="833" ht="15.75" customHeight="1"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</row>
    <row r="834" ht="15.75" customHeight="1"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</row>
    <row r="835" ht="15.75" customHeight="1"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</row>
    <row r="836" ht="15.75" customHeight="1"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</row>
    <row r="837" ht="15.75" customHeight="1"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</row>
    <row r="838" ht="15.75" customHeight="1"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</row>
    <row r="839" ht="15.75" customHeight="1"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</row>
    <row r="840" ht="15.75" customHeight="1"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</row>
    <row r="841" ht="15.75" customHeight="1"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</row>
    <row r="842" ht="15.75" customHeight="1"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</row>
    <row r="843" ht="15.75" customHeight="1"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</row>
    <row r="844" ht="15.75" customHeight="1"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</row>
    <row r="845" ht="15.75" customHeight="1"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</row>
    <row r="846" ht="15.75" customHeight="1"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</row>
    <row r="847" ht="15.75" customHeight="1"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</row>
    <row r="848" ht="15.75" customHeight="1"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</row>
    <row r="849" ht="15.75" customHeight="1"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</row>
    <row r="850" ht="15.75" customHeight="1"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</row>
    <row r="851" ht="15.75" customHeight="1"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</row>
    <row r="852" ht="15.75" customHeight="1"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</row>
    <row r="853" ht="15.75" customHeight="1"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</row>
    <row r="854" ht="15.75" customHeight="1"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</row>
    <row r="855" ht="15.75" customHeight="1"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</row>
    <row r="856" ht="15.75" customHeight="1"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</row>
    <row r="857" ht="15.75" customHeight="1"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</row>
    <row r="858" ht="15.75" customHeight="1"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</row>
    <row r="859" ht="15.75" customHeight="1"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</row>
    <row r="860" ht="15.75" customHeight="1"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</row>
    <row r="861" ht="15.75" customHeight="1"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</row>
    <row r="862" ht="15.75" customHeight="1"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</row>
    <row r="863" ht="15.75" customHeight="1"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</row>
    <row r="864" ht="15.75" customHeight="1"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</row>
    <row r="865" ht="15.75" customHeight="1"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</row>
    <row r="866" ht="15.75" customHeight="1"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</row>
    <row r="867" ht="15.75" customHeight="1"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</row>
    <row r="868" ht="15.75" customHeight="1"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</row>
    <row r="869" ht="15.75" customHeight="1"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</row>
    <row r="870" ht="15.75" customHeight="1"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</row>
    <row r="871" ht="15.75" customHeight="1"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</row>
    <row r="872" ht="15.75" customHeight="1"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</row>
    <row r="873" ht="15.75" customHeight="1"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</row>
    <row r="874" ht="15.75" customHeight="1"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</row>
    <row r="875" ht="15.75" customHeight="1"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</row>
    <row r="876" ht="15.75" customHeight="1"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</row>
    <row r="877" ht="15.75" customHeight="1"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</row>
    <row r="878" ht="15.75" customHeight="1"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</row>
    <row r="879" ht="15.75" customHeight="1"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</row>
    <row r="880" ht="15.75" customHeight="1"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</row>
    <row r="881" ht="15.75" customHeight="1"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</row>
    <row r="882" ht="15.75" customHeight="1"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</row>
    <row r="883" ht="15.75" customHeight="1"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</row>
    <row r="884" ht="15.75" customHeight="1"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</row>
    <row r="885" ht="15.75" customHeight="1"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</row>
    <row r="886" ht="15.75" customHeight="1"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</row>
    <row r="887" ht="15.75" customHeight="1"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</row>
    <row r="888" ht="15.75" customHeight="1"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</row>
    <row r="889" ht="15.75" customHeight="1"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</row>
    <row r="890" ht="15.75" customHeight="1"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</row>
    <row r="891" ht="15.75" customHeight="1"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</row>
    <row r="892" ht="15.75" customHeight="1"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</row>
    <row r="893" ht="15.75" customHeight="1"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</row>
    <row r="894" ht="15.75" customHeight="1"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</row>
    <row r="895" ht="15.75" customHeight="1"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</row>
    <row r="896" ht="15.75" customHeight="1"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</row>
    <row r="897" ht="15.75" customHeight="1"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</row>
    <row r="898" ht="15.75" customHeight="1"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</row>
    <row r="899" ht="15.75" customHeight="1"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</row>
    <row r="900" ht="15.75" customHeight="1"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</row>
    <row r="901" ht="15.75" customHeight="1"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</row>
    <row r="902" ht="15.75" customHeight="1"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</row>
    <row r="903" ht="15.75" customHeight="1"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</row>
    <row r="904" ht="15.75" customHeight="1"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</row>
    <row r="905" ht="15.75" customHeight="1"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</row>
    <row r="906" ht="15.75" customHeight="1"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</row>
    <row r="907" ht="15.75" customHeight="1"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</row>
    <row r="908" ht="15.75" customHeight="1"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</row>
    <row r="909" ht="15.75" customHeight="1"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</row>
    <row r="910" ht="15.75" customHeight="1"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</row>
    <row r="911" ht="15.75" customHeight="1"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</row>
    <row r="912" ht="15.75" customHeight="1"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</row>
    <row r="913" ht="15.75" customHeight="1"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</row>
    <row r="914" ht="15.75" customHeight="1"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</row>
    <row r="915" ht="15.75" customHeight="1"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</row>
    <row r="916" ht="15.75" customHeight="1"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</row>
    <row r="917" ht="15.75" customHeight="1"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</row>
    <row r="918" ht="15.75" customHeight="1"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</row>
    <row r="919" ht="15.75" customHeight="1"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</row>
    <row r="920" ht="15.75" customHeight="1"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</row>
    <row r="921" ht="15.75" customHeight="1"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</row>
    <row r="922" ht="15.75" customHeight="1"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</row>
    <row r="923" ht="15.75" customHeight="1"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</row>
    <row r="924" ht="15.75" customHeight="1"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</row>
    <row r="925" ht="15.75" customHeight="1"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</row>
    <row r="926" ht="15.75" customHeight="1"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</row>
    <row r="927" ht="15.75" customHeight="1"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</row>
    <row r="928" ht="15.75" customHeight="1"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</row>
    <row r="929" ht="15.75" customHeight="1"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</row>
    <row r="930" ht="15.75" customHeight="1"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</row>
    <row r="931" ht="15.75" customHeight="1"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</row>
    <row r="932" ht="15.75" customHeight="1"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</row>
    <row r="933" ht="15.75" customHeight="1"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</row>
    <row r="934" ht="15.75" customHeight="1"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</row>
    <row r="935" ht="15.75" customHeight="1"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</row>
    <row r="936" ht="15.75" customHeight="1"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</row>
    <row r="937" ht="15.75" customHeight="1"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</row>
    <row r="938" ht="15.75" customHeight="1"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</row>
    <row r="939" ht="15.75" customHeight="1"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</row>
    <row r="940" ht="15.75" customHeight="1"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</row>
    <row r="941" ht="15.75" customHeight="1"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</row>
    <row r="942" ht="15.75" customHeight="1"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</row>
    <row r="943" ht="15.75" customHeight="1"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</row>
    <row r="944" ht="15.75" customHeight="1"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</row>
    <row r="945" ht="15.75" customHeight="1"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</row>
    <row r="946" ht="15.75" customHeight="1"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</row>
    <row r="947" ht="15.75" customHeight="1"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</row>
    <row r="948" ht="15.75" customHeight="1"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</row>
    <row r="949" ht="15.75" customHeight="1"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</row>
    <row r="950" ht="15.75" customHeight="1"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</row>
    <row r="951" ht="15.75" customHeight="1"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</row>
    <row r="952" ht="15.75" customHeight="1"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</row>
    <row r="953" ht="15.75" customHeight="1"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</row>
    <row r="954" ht="15.75" customHeight="1"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</row>
    <row r="955" ht="15.75" customHeight="1"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</row>
    <row r="956" ht="15.75" customHeight="1"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</row>
    <row r="957" ht="15.75" customHeight="1"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</row>
    <row r="958" ht="15.75" customHeight="1"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</row>
    <row r="959" ht="15.75" customHeight="1"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</row>
    <row r="960" ht="15.75" customHeight="1"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</row>
    <row r="961" ht="15.75" customHeight="1"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</row>
    <row r="962" ht="15.75" customHeight="1"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</row>
    <row r="963" ht="15.75" customHeight="1"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</row>
    <row r="964" ht="15.75" customHeight="1"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</row>
    <row r="965" ht="15.75" customHeight="1"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</row>
    <row r="966" ht="15.75" customHeight="1"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</row>
    <row r="967" ht="15.75" customHeight="1"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</row>
    <row r="968" ht="15.75" customHeight="1"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</row>
    <row r="969" ht="15.75" customHeight="1"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</row>
    <row r="970" ht="15.75" customHeight="1"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</row>
    <row r="971" ht="15.75" customHeight="1"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</row>
    <row r="972" ht="15.75" customHeight="1"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</row>
    <row r="973" ht="15.75" customHeight="1"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</row>
    <row r="974" ht="15.75" customHeight="1"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</row>
    <row r="975" ht="15.75" customHeight="1"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</row>
    <row r="976" ht="15.75" customHeight="1"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</row>
    <row r="977" ht="15.75" customHeight="1"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</row>
    <row r="978" ht="15.75" customHeight="1"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</row>
    <row r="979" ht="15.75" customHeight="1"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</row>
    <row r="980" ht="15.75" customHeight="1"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</row>
    <row r="981" ht="15.75" customHeight="1"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</row>
    <row r="982" ht="15.75" customHeight="1"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</row>
    <row r="983" ht="15.75" customHeight="1"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</row>
    <row r="984" ht="15.75" customHeight="1"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</row>
    <row r="985" ht="15.75" customHeight="1"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</row>
    <row r="986" ht="15.75" customHeight="1"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</row>
    <row r="987" ht="15.75" customHeight="1"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</row>
    <row r="988" ht="15.75" customHeight="1"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</row>
    <row r="989" ht="15.75" customHeight="1"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</row>
    <row r="990" ht="15.75" customHeight="1"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</row>
    <row r="991" ht="15.75" customHeight="1"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</row>
    <row r="992" ht="15.75" customHeight="1"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</row>
    <row r="993" ht="15.75" customHeight="1"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</row>
    <row r="994" ht="15.75" customHeight="1"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</row>
    <row r="995" ht="15.75" customHeight="1"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</row>
    <row r="996" ht="15.75" customHeight="1"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</row>
    <row r="997" ht="15.75" customHeight="1"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</row>
    <row r="998" ht="15.75" customHeight="1"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</row>
    <row r="999" ht="15.75" customHeight="1"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</row>
    <row r="1000" ht="15.75" customHeight="1"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71" width="8.5"/>
  </cols>
  <sheetData>
    <row r="1">
      <c r="A1" s="4" t="s">
        <v>93</v>
      </c>
      <c r="B1" s="4" t="s">
        <v>0</v>
      </c>
      <c r="C1" s="4" t="s">
        <v>1</v>
      </c>
      <c r="D1" s="4" t="s">
        <v>94</v>
      </c>
      <c r="E1" s="4"/>
      <c r="F1" s="4" t="s">
        <v>95</v>
      </c>
      <c r="G1" s="4"/>
      <c r="H1" s="4" t="s">
        <v>3</v>
      </c>
      <c r="I1" s="4"/>
      <c r="J1" s="4" t="s">
        <v>96</v>
      </c>
      <c r="K1" s="4"/>
      <c r="L1" s="4" t="s">
        <v>97</v>
      </c>
      <c r="M1" s="4"/>
      <c r="N1" s="4" t="s">
        <v>98</v>
      </c>
      <c r="O1" s="4"/>
      <c r="P1" s="4" t="s">
        <v>99</v>
      </c>
      <c r="Q1" s="4"/>
      <c r="R1" s="4" t="s">
        <v>100</v>
      </c>
      <c r="S1" s="4"/>
      <c r="T1" s="4" t="s">
        <v>101</v>
      </c>
      <c r="U1" s="4"/>
      <c r="V1" s="4" t="s">
        <v>102</v>
      </c>
      <c r="W1" s="4"/>
      <c r="X1" s="4" t="s">
        <v>103</v>
      </c>
      <c r="Y1" s="4"/>
      <c r="Z1" s="4" t="s">
        <v>104</v>
      </c>
      <c r="AA1" s="4"/>
      <c r="AB1" s="4" t="s">
        <v>105</v>
      </c>
      <c r="AC1" s="4"/>
      <c r="AD1" s="4" t="s">
        <v>106</v>
      </c>
      <c r="AE1" s="4"/>
      <c r="AF1" s="4" t="s">
        <v>107</v>
      </c>
      <c r="AG1" s="4"/>
      <c r="AH1" s="4" t="s">
        <v>108</v>
      </c>
      <c r="AI1" s="4"/>
      <c r="AJ1" s="4" t="s">
        <v>109</v>
      </c>
      <c r="AK1" s="4"/>
      <c r="AL1" s="4" t="s">
        <v>64</v>
      </c>
      <c r="AM1" s="4"/>
      <c r="AN1" s="4" t="s">
        <v>65</v>
      </c>
      <c r="AO1" s="4"/>
      <c r="AP1" s="4" t="s">
        <v>110</v>
      </c>
      <c r="AQ1" s="4"/>
      <c r="AR1" s="4" t="s">
        <v>111</v>
      </c>
      <c r="AS1" s="4"/>
      <c r="AT1" s="4" t="s">
        <v>112</v>
      </c>
      <c r="AU1" s="4"/>
      <c r="AV1" s="4" t="s">
        <v>113</v>
      </c>
      <c r="AW1" s="4"/>
      <c r="AX1" s="4" t="s">
        <v>114</v>
      </c>
      <c r="AY1" s="4"/>
      <c r="AZ1" s="4" t="s">
        <v>115</v>
      </c>
      <c r="BA1" s="4"/>
      <c r="BB1" s="4" t="s">
        <v>116</v>
      </c>
      <c r="BC1" s="4"/>
      <c r="BD1" s="4" t="s">
        <v>117</v>
      </c>
      <c r="BF1" s="4" t="s">
        <v>118</v>
      </c>
      <c r="BH1" s="4" t="s">
        <v>119</v>
      </c>
      <c r="BJ1" s="4" t="s">
        <v>120</v>
      </c>
      <c r="BL1" s="4" t="s">
        <v>121</v>
      </c>
      <c r="BN1" s="4" t="s">
        <v>122</v>
      </c>
      <c r="BP1" s="4" t="s">
        <v>123</v>
      </c>
      <c r="BR1" s="4" t="s">
        <v>124</v>
      </c>
    </row>
    <row r="2">
      <c r="A2" s="4" t="s">
        <v>126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</row>
    <row r="3">
      <c r="A3" s="4">
        <v>6143.0</v>
      </c>
      <c r="B3" s="4" t="s">
        <v>11</v>
      </c>
      <c r="C3" s="4">
        <v>63.0</v>
      </c>
      <c r="D3" s="4">
        <v>7.18</v>
      </c>
      <c r="E3" s="4" t="str">
        <f t="array" ref="E3">_xludf.IFS(D3&gt;10, 1, D3&lt;4, 2, TRUE, 0)</f>
        <v>#NAME?</v>
      </c>
      <c r="F3" s="4">
        <v>3.58</v>
      </c>
      <c r="G3" s="4" t="str">
        <f t="array" ref="G3">_xludf.IFS(F3&gt;6.2, 1, F3&lt;3.7, 2, TRUE, 0)</f>
        <v>#NAME?</v>
      </c>
      <c r="H3" s="4">
        <v>10.4</v>
      </c>
      <c r="I3" s="4" t="str">
        <f t="array" ref="I3">_xludf.IFS(H3&gt;18, 1, H3&lt;13, 2, TRUE, 0)</f>
        <v>#NAME?</v>
      </c>
      <c r="J3" s="4">
        <v>29.5</v>
      </c>
      <c r="K3" s="4" t="str">
        <f t="array" ref="K3">_xludf.IFS(J3&gt;55, 1, J3&lt;34, 2, TRUE, 0)</f>
        <v>#NAME?</v>
      </c>
      <c r="L3" s="4">
        <v>82.4</v>
      </c>
      <c r="M3" s="4">
        <v>0.0</v>
      </c>
      <c r="N3" s="4">
        <v>29.1</v>
      </c>
      <c r="O3" s="4">
        <v>0.0</v>
      </c>
      <c r="P3" s="4">
        <v>35.3</v>
      </c>
      <c r="Q3" s="4">
        <v>0.0</v>
      </c>
      <c r="R3" s="4">
        <v>135.0</v>
      </c>
      <c r="S3" s="4">
        <v>2.0</v>
      </c>
      <c r="T3" s="4">
        <v>13.2</v>
      </c>
      <c r="U3" s="4">
        <v>0.0</v>
      </c>
      <c r="V3" s="4">
        <v>51.4</v>
      </c>
      <c r="W3" s="4">
        <v>0.0</v>
      </c>
      <c r="X3" s="4">
        <v>10.4</v>
      </c>
      <c r="Y3" s="4">
        <v>2.0</v>
      </c>
      <c r="Z3" s="4">
        <v>9.1</v>
      </c>
      <c r="AA3" s="4">
        <v>0.0</v>
      </c>
      <c r="AB3" s="4">
        <v>28.7</v>
      </c>
      <c r="AC3" s="4">
        <v>1.0</v>
      </c>
      <c r="AD3" s="4">
        <v>0.4</v>
      </c>
      <c r="AE3" s="4">
        <v>0.0</v>
      </c>
      <c r="AF3" s="4">
        <v>131.0</v>
      </c>
      <c r="AG3" s="4" t="str">
        <f t="array" ref="AG3">_xludf.IFS(AF3&gt;100, 1, AF3&lt;70, 2, TRUE, 0)</f>
        <v>#NAME?</v>
      </c>
      <c r="AH3" s="4">
        <v>66.3</v>
      </c>
      <c r="AI3" s="4" t="str">
        <f t="array" ref="AI3">_xludf.IFS(AH3&gt;20, 1, AH3&lt;8, 2, TRUE, 0)</f>
        <v>#NAME?</v>
      </c>
      <c r="AJ3" s="4">
        <v>9.1</v>
      </c>
      <c r="AK3" s="4" t="str">
        <f t="array" ref="AK3">_xludf.IFS(AJ3&gt;1.3, 1, AJ3&lt;0.7, 2, TRUE, 0)</f>
        <v>#NAME?</v>
      </c>
      <c r="AL3" s="4">
        <v>15.0</v>
      </c>
      <c r="AM3" s="4">
        <v>0.0</v>
      </c>
      <c r="AN3" s="4">
        <v>13.0</v>
      </c>
      <c r="AO3" s="4" t="str">
        <f t="array" ref="AO3">_xludf.IFS(AN3&gt;52, 1, AN3&lt;7, 2, TRUE, 0)</f>
        <v>#NAME?</v>
      </c>
      <c r="AP3" s="4" t="s">
        <v>17</v>
      </c>
      <c r="AQ3" s="4"/>
      <c r="AR3" s="4" t="s">
        <v>17</v>
      </c>
      <c r="AS3" s="4"/>
      <c r="AT3" s="4" t="s">
        <v>17</v>
      </c>
      <c r="AU3" s="4"/>
      <c r="AV3" s="4">
        <v>11.2</v>
      </c>
      <c r="AW3" s="4">
        <v>1.0</v>
      </c>
      <c r="AX3" s="4">
        <v>4.8</v>
      </c>
      <c r="AY3" s="4">
        <v>0.0</v>
      </c>
      <c r="AZ3" s="4">
        <v>132.0</v>
      </c>
      <c r="BA3" s="4" t="str">
        <f t="array" ref="BA3">_xludf.IFS(AZ3&gt;146, 1, AZ3&lt;136, 2, TRUE, 0)</f>
        <v>#NAME?</v>
      </c>
      <c r="BB3" s="4">
        <v>4.5</v>
      </c>
      <c r="BC3" s="4" t="str">
        <f t="array" ref="BC3">_xludf.IFS(BB3&gt;5.1, 1, BB3&lt;3.5, 2, TRUE, 0)</f>
        <v>#NAME?</v>
      </c>
      <c r="BD3" s="4">
        <v>6.9</v>
      </c>
      <c r="BE3" s="4">
        <v>0.0</v>
      </c>
      <c r="BF3" s="4">
        <v>4.0</v>
      </c>
      <c r="BG3" s="4">
        <v>0.0</v>
      </c>
      <c r="BH3" s="4">
        <v>2.9</v>
      </c>
      <c r="BI3" s="4">
        <v>0.0</v>
      </c>
      <c r="BJ3" s="4">
        <v>130.0</v>
      </c>
      <c r="BK3" s="4">
        <v>1.0</v>
      </c>
      <c r="BL3" s="4" t="s">
        <v>17</v>
      </c>
      <c r="BN3" s="4" t="s">
        <v>17</v>
      </c>
      <c r="BP3" s="4" t="s">
        <v>17</v>
      </c>
      <c r="BR3" s="4" t="s">
        <v>17</v>
      </c>
    </row>
    <row r="4">
      <c r="A4" s="4">
        <v>22678.0</v>
      </c>
      <c r="B4" s="4" t="s">
        <v>11</v>
      </c>
      <c r="C4" s="4">
        <v>77.0</v>
      </c>
      <c r="D4" s="4">
        <v>4.82</v>
      </c>
      <c r="E4" s="4" t="str">
        <f t="array" ref="E4">_xludf.IFS(D4&gt;10, 1, D4&lt;4, 2, TRUE, 0)</f>
        <v>#NAME?</v>
      </c>
      <c r="F4" s="4">
        <v>3.24</v>
      </c>
      <c r="G4" s="4" t="str">
        <f t="array" ref="G4">_xludf.IFS(F4&gt;6.2, 1, F4&lt;3.7, 2, TRUE, 0)</f>
        <v>#NAME?</v>
      </c>
      <c r="H4" s="4">
        <v>10.9</v>
      </c>
      <c r="I4" s="4" t="str">
        <f t="array" ref="I4">_xludf.IFS(H4&gt;18, 1, H4&lt;13, 2, TRUE, 0)</f>
        <v>#NAME?</v>
      </c>
      <c r="J4" s="4">
        <v>30.7</v>
      </c>
      <c r="K4" s="4" t="str">
        <f t="array" ref="K4">_xludf.IFS(J4&gt;55, 1, J4&lt;34, 2, TRUE, 0)</f>
        <v>#NAME?</v>
      </c>
      <c r="L4" s="4">
        <v>94.8</v>
      </c>
      <c r="M4" s="4">
        <v>0.0</v>
      </c>
      <c r="N4" s="4">
        <v>33.6</v>
      </c>
      <c r="O4" s="4">
        <v>1.0</v>
      </c>
      <c r="P4" s="4">
        <v>35.5</v>
      </c>
      <c r="Q4" s="4">
        <v>0.0</v>
      </c>
      <c r="R4" s="4">
        <v>127.0</v>
      </c>
      <c r="S4" s="4">
        <v>2.0</v>
      </c>
      <c r="T4" s="4">
        <v>14.9</v>
      </c>
      <c r="U4" s="4">
        <v>0.0</v>
      </c>
      <c r="V4" s="4">
        <v>76.2</v>
      </c>
      <c r="W4" s="4">
        <v>0.0</v>
      </c>
      <c r="X4" s="4">
        <v>16.0</v>
      </c>
      <c r="Y4" s="4">
        <v>2.0</v>
      </c>
      <c r="Z4" s="4">
        <v>6.6</v>
      </c>
      <c r="AA4" s="4">
        <v>0.0</v>
      </c>
      <c r="AB4" s="4">
        <v>0.6</v>
      </c>
      <c r="AC4" s="4">
        <v>0.0</v>
      </c>
      <c r="AD4" s="4">
        <v>0.6</v>
      </c>
      <c r="AE4" s="4">
        <v>0.0</v>
      </c>
      <c r="AF4" s="4">
        <v>109.0</v>
      </c>
      <c r="AG4" s="4" t="str">
        <f t="array" ref="AG4">_xludf.IFS(AF4&gt;100, 1, AF4&lt;70, 2, TRUE, 0)</f>
        <v>#NAME?</v>
      </c>
      <c r="AH4" s="4">
        <v>79.9</v>
      </c>
      <c r="AI4" s="4" t="str">
        <f t="array" ref="AI4">_xludf.IFS(AH4&gt;20, 1, AH4&lt;8, 2, TRUE, 0)</f>
        <v>#NAME?</v>
      </c>
      <c r="AJ4" s="4">
        <v>10.0</v>
      </c>
      <c r="AK4" s="4" t="str">
        <f t="array" ref="AK4">_xludf.IFS(AJ4&gt;1.3, 1, AJ4&lt;0.7, 2, TRUE, 0)</f>
        <v>#NAME?</v>
      </c>
      <c r="AL4" s="4">
        <v>64.0</v>
      </c>
      <c r="AM4" s="4">
        <v>1.0</v>
      </c>
      <c r="AN4" s="4">
        <v>46.0</v>
      </c>
      <c r="AO4" s="4" t="str">
        <f t="array" ref="AO4">_xludf.IFS(AN4&gt;52, 1, AN4&lt;7, 2, TRUE, 0)</f>
        <v>#NAME?</v>
      </c>
      <c r="AP4" s="4" t="s">
        <v>17</v>
      </c>
      <c r="AQ4" s="4"/>
      <c r="AR4" s="4" t="s">
        <v>17</v>
      </c>
      <c r="AS4" s="4"/>
      <c r="AT4" s="4" t="s">
        <v>17</v>
      </c>
      <c r="AU4" s="4"/>
      <c r="AV4" s="4">
        <v>8.8</v>
      </c>
      <c r="AW4" s="4">
        <v>0.0</v>
      </c>
      <c r="AX4" s="4">
        <v>6.9</v>
      </c>
      <c r="AY4" s="4">
        <v>1.0</v>
      </c>
      <c r="AZ4" s="4">
        <v>135.0</v>
      </c>
      <c r="BA4" s="4" t="str">
        <f t="array" ref="BA4">_xludf.IFS(AZ4&gt;146, 1, AZ4&lt;136, 2, TRUE, 0)</f>
        <v>#NAME?</v>
      </c>
      <c r="BB4" s="4">
        <v>4.7</v>
      </c>
      <c r="BC4" s="4" t="str">
        <f t="array" ref="BC4">_xludf.IFS(BB4&gt;5.1, 1, BB4&lt;3.5, 2, TRUE, 0)</f>
        <v>#NAME?</v>
      </c>
      <c r="BD4" s="4">
        <v>6.7</v>
      </c>
      <c r="BE4" s="4">
        <v>0.0</v>
      </c>
      <c r="BF4" s="4">
        <v>4.2</v>
      </c>
      <c r="BG4" s="4">
        <v>0.0</v>
      </c>
      <c r="BH4" s="4">
        <v>2.5</v>
      </c>
      <c r="BI4" s="4">
        <v>0.0</v>
      </c>
      <c r="BJ4" s="4">
        <v>31.0</v>
      </c>
      <c r="BK4" s="4">
        <v>2.0</v>
      </c>
      <c r="BL4" s="4" t="s">
        <v>17</v>
      </c>
      <c r="BN4" s="4" t="s">
        <v>17</v>
      </c>
      <c r="BP4" s="4" t="s">
        <v>17</v>
      </c>
      <c r="BR4" s="4" t="s">
        <v>17</v>
      </c>
    </row>
    <row r="5">
      <c r="A5" s="4">
        <v>78226.0</v>
      </c>
      <c r="B5" s="4" t="s">
        <v>11</v>
      </c>
      <c r="C5" s="4">
        <v>47.0</v>
      </c>
      <c r="D5" s="4">
        <v>4.72</v>
      </c>
      <c r="E5" s="4" t="str">
        <f t="array" ref="E5">_xludf.IFS(D5&gt;10, 1, D5&lt;4, 2, TRUE, 0)</f>
        <v>#NAME?</v>
      </c>
      <c r="F5" s="4">
        <v>3.52</v>
      </c>
      <c r="G5" s="4" t="str">
        <f t="array" ref="G5">_xludf.IFS(F5&gt;6.2, 1, F5&lt;3.7, 2, TRUE, 0)</f>
        <v>#NAME?</v>
      </c>
      <c r="H5" s="4">
        <v>11.2</v>
      </c>
      <c r="I5" s="4" t="str">
        <f t="array" ref="I5">_xludf.IFS(H5&gt;18, 1, H5&lt;13, 2, TRUE, 0)</f>
        <v>#NAME?</v>
      </c>
      <c r="J5" s="4">
        <v>32.8</v>
      </c>
      <c r="K5" s="4" t="str">
        <f t="array" ref="K5">_xludf.IFS(J5&gt;55, 1, J5&lt;34, 2, TRUE, 0)</f>
        <v>#NAME?</v>
      </c>
      <c r="L5" s="4">
        <v>93.2</v>
      </c>
      <c r="M5" s="4">
        <v>0.0</v>
      </c>
      <c r="N5" s="4">
        <v>31.8</v>
      </c>
      <c r="O5" s="4">
        <v>0.0</v>
      </c>
      <c r="P5" s="4">
        <v>34.1</v>
      </c>
      <c r="Q5" s="4">
        <v>0.0</v>
      </c>
      <c r="R5" s="4">
        <v>133.0</v>
      </c>
      <c r="S5" s="4">
        <v>2.0</v>
      </c>
      <c r="T5" s="4">
        <v>13.9</v>
      </c>
      <c r="U5" s="4">
        <v>0.0</v>
      </c>
      <c r="V5" s="4">
        <v>58.5</v>
      </c>
      <c r="W5" s="4">
        <v>0.0</v>
      </c>
      <c r="X5" s="4">
        <v>29.4</v>
      </c>
      <c r="Y5" s="4">
        <v>0.0</v>
      </c>
      <c r="Z5" s="4">
        <v>8.7</v>
      </c>
      <c r="AA5" s="4">
        <v>0.0</v>
      </c>
      <c r="AB5" s="4">
        <v>3.0</v>
      </c>
      <c r="AC5" s="4">
        <v>0.0</v>
      </c>
      <c r="AD5" s="4">
        <v>0.4</v>
      </c>
      <c r="AE5" s="4">
        <v>0.0</v>
      </c>
      <c r="AF5" s="4">
        <v>138.0</v>
      </c>
      <c r="AG5" s="4" t="str">
        <f t="array" ref="AG5">_xludf.IFS(AF5&gt;100, 1, AF5&lt;70, 2, TRUE, 0)</f>
        <v>#NAME?</v>
      </c>
      <c r="AH5" s="4">
        <v>75.9</v>
      </c>
      <c r="AI5" s="4" t="str">
        <f t="array" ref="AI5">_xludf.IFS(AH5&gt;20, 1, AH5&lt;8, 2, TRUE, 0)</f>
        <v>#NAME?</v>
      </c>
      <c r="AJ5" s="4">
        <v>10.3</v>
      </c>
      <c r="AK5" s="4" t="str">
        <f t="array" ref="AK5">_xludf.IFS(AJ5&gt;1.3, 1, AJ5&lt;0.7, 2, TRUE, 0)</f>
        <v>#NAME?</v>
      </c>
      <c r="AL5" s="4">
        <v>15.0</v>
      </c>
      <c r="AM5" s="4">
        <v>0.0</v>
      </c>
      <c r="AN5" s="4">
        <v>7.0</v>
      </c>
      <c r="AO5" s="4" t="str">
        <f t="array" ref="AO5">_xludf.IFS(AN5&gt;52, 1, AN5&lt;7, 2, TRUE, 0)</f>
        <v>#NAME?</v>
      </c>
      <c r="AP5" s="4" t="s">
        <v>17</v>
      </c>
      <c r="AQ5" s="4"/>
      <c r="AR5" s="4" t="s">
        <v>17</v>
      </c>
      <c r="AS5" s="4"/>
      <c r="AT5" s="4" t="s">
        <v>17</v>
      </c>
      <c r="AU5" s="4"/>
      <c r="AV5" s="4">
        <v>8.4</v>
      </c>
      <c r="AW5" s="4">
        <v>2.0</v>
      </c>
      <c r="AX5" s="4">
        <v>4.6</v>
      </c>
      <c r="AY5" s="4">
        <v>0.0</v>
      </c>
      <c r="AZ5" s="4">
        <v>136.0</v>
      </c>
      <c r="BA5" s="4" t="str">
        <f t="array" ref="BA5">_xludf.IFS(AZ5&gt;146, 1, AZ5&lt;136, 2, TRUE, 0)</f>
        <v>#NAME?</v>
      </c>
      <c r="BB5" s="4">
        <v>3.8</v>
      </c>
      <c r="BC5" s="4" t="str">
        <f t="array" ref="BC5">_xludf.IFS(BB5&gt;5.1, 1, BB5&lt;3.5, 2, TRUE, 0)</f>
        <v>#NAME?</v>
      </c>
      <c r="BD5" s="4">
        <v>6.1</v>
      </c>
      <c r="BE5" s="4">
        <v>2.0</v>
      </c>
      <c r="BF5" s="4">
        <v>3.4</v>
      </c>
      <c r="BG5" s="4">
        <v>2.0</v>
      </c>
      <c r="BH5" s="4">
        <v>2.7</v>
      </c>
      <c r="BI5" s="4">
        <v>0.0</v>
      </c>
      <c r="BJ5" s="4">
        <v>50.0</v>
      </c>
      <c r="BK5" s="4">
        <v>0.0</v>
      </c>
      <c r="BL5" s="4" t="s">
        <v>17</v>
      </c>
      <c r="BN5" s="4" t="s">
        <v>17</v>
      </c>
      <c r="BP5" s="4" t="s">
        <v>17</v>
      </c>
      <c r="BR5" s="4" t="s">
        <v>17</v>
      </c>
    </row>
    <row r="6">
      <c r="A6" s="4">
        <v>223535.0</v>
      </c>
      <c r="B6" s="4" t="s">
        <v>11</v>
      </c>
      <c r="C6" s="4">
        <v>62.0</v>
      </c>
      <c r="D6" s="4">
        <v>6.04</v>
      </c>
      <c r="E6" s="4" t="str">
        <f t="array" ref="E6">_xludf.IFS(D6&gt;10, 1, D6&lt;4, 2, TRUE, 0)</f>
        <v>#NAME?</v>
      </c>
      <c r="F6" s="4">
        <v>3.67</v>
      </c>
      <c r="G6" s="4" t="str">
        <f t="array" ref="G6">_xludf.IFS(F6&gt;6.2, 1, F6&lt;3.7, 2, TRUE, 0)</f>
        <v>#NAME?</v>
      </c>
      <c r="H6" s="4">
        <v>11.9</v>
      </c>
      <c r="I6" s="4" t="str">
        <f t="array" ref="I6">_xludf.IFS(H6&gt;18, 1, H6&lt;13, 2, TRUE, 0)</f>
        <v>#NAME?</v>
      </c>
      <c r="J6" s="4">
        <v>33.2</v>
      </c>
      <c r="K6" s="4" t="str">
        <f t="array" ref="K6">_xludf.IFS(J6&gt;55, 1, J6&lt;34, 2, TRUE, 0)</f>
        <v>#NAME?</v>
      </c>
      <c r="L6" s="4">
        <v>90.5</v>
      </c>
      <c r="M6" s="4">
        <v>0.0</v>
      </c>
      <c r="N6" s="4">
        <v>32.4</v>
      </c>
      <c r="O6" s="4">
        <v>1.0</v>
      </c>
      <c r="P6" s="4">
        <v>35.8</v>
      </c>
      <c r="Q6" s="4">
        <v>0.0</v>
      </c>
      <c r="R6" s="4">
        <v>213.0</v>
      </c>
      <c r="S6" s="4">
        <v>0.0</v>
      </c>
      <c r="T6" s="4">
        <v>14.1</v>
      </c>
      <c r="U6" s="4">
        <v>0.0</v>
      </c>
      <c r="V6" s="4">
        <v>55.0</v>
      </c>
      <c r="W6" s="4">
        <v>0.0</v>
      </c>
      <c r="X6" s="4">
        <v>29.6</v>
      </c>
      <c r="Y6" s="4">
        <v>0.0</v>
      </c>
      <c r="Z6" s="4">
        <v>9.8</v>
      </c>
      <c r="AA6" s="4">
        <v>0.0</v>
      </c>
      <c r="AB6" s="4">
        <v>5.1</v>
      </c>
      <c r="AC6" s="4">
        <v>0.0</v>
      </c>
      <c r="AD6" s="4">
        <v>0.5</v>
      </c>
      <c r="AE6" s="4">
        <v>0.0</v>
      </c>
      <c r="AF6" s="4">
        <v>140.0</v>
      </c>
      <c r="AG6" s="4" t="str">
        <f t="array" ref="AG6">_xludf.IFS(AF6&gt;100, 1, AF6&lt;70, 2, TRUE, 0)</f>
        <v>#NAME?</v>
      </c>
      <c r="AH6" s="4">
        <v>55.1</v>
      </c>
      <c r="AI6" s="4" t="str">
        <f t="array" ref="AI6">_xludf.IFS(AH6&gt;20, 1, AH6&lt;8, 2, TRUE, 0)</f>
        <v>#NAME?</v>
      </c>
      <c r="AJ6" s="4">
        <v>9.8</v>
      </c>
      <c r="AK6" s="4" t="str">
        <f t="array" ref="AK6">_xludf.IFS(AJ6&gt;1.3, 1, AJ6&lt;0.7, 2, TRUE, 0)</f>
        <v>#NAME?</v>
      </c>
      <c r="AL6" s="4">
        <v>19.0</v>
      </c>
      <c r="AM6" s="4">
        <v>0.0</v>
      </c>
      <c r="AN6" s="4">
        <v>17.0</v>
      </c>
      <c r="AO6" s="4" t="str">
        <f t="array" ref="AO6">_xludf.IFS(AN6&gt;52, 1, AN6&lt;7, 2, TRUE, 0)</f>
        <v>#NAME?</v>
      </c>
      <c r="AP6" s="4" t="s">
        <v>17</v>
      </c>
      <c r="AQ6" s="4"/>
      <c r="AR6" s="4" t="s">
        <v>17</v>
      </c>
      <c r="AS6" s="4"/>
      <c r="AT6" s="4" t="s">
        <v>17</v>
      </c>
      <c r="AU6" s="4"/>
      <c r="AV6" s="4">
        <v>9.8</v>
      </c>
      <c r="AW6" s="4">
        <v>0.0</v>
      </c>
      <c r="AX6" s="4">
        <v>3.5</v>
      </c>
      <c r="AY6" s="4">
        <v>0.0</v>
      </c>
      <c r="AZ6" s="4">
        <v>138.0</v>
      </c>
      <c r="BA6" s="4" t="str">
        <f t="array" ref="BA6">_xludf.IFS(AZ6&gt;146, 1, AZ6&lt;136, 2, TRUE, 0)</f>
        <v>#NAME?</v>
      </c>
      <c r="BB6" s="4">
        <v>4.6</v>
      </c>
      <c r="BC6" s="4" t="str">
        <f t="array" ref="BC6">_xludf.IFS(BB6&gt;5.1, 1, BB6&lt;3.5, 2, TRUE, 0)</f>
        <v>#NAME?</v>
      </c>
      <c r="BD6" s="4">
        <v>7.5</v>
      </c>
      <c r="BE6" s="4">
        <v>0.0</v>
      </c>
      <c r="BF6" s="4">
        <v>4.4</v>
      </c>
      <c r="BG6" s="4">
        <v>0.0</v>
      </c>
      <c r="BH6" s="4">
        <v>3.1</v>
      </c>
      <c r="BI6" s="4">
        <v>0.0</v>
      </c>
      <c r="BJ6" s="4">
        <v>88.0</v>
      </c>
      <c r="BK6" s="4">
        <v>0.0</v>
      </c>
      <c r="BL6" s="4" t="s">
        <v>17</v>
      </c>
      <c r="BN6" s="4" t="s">
        <v>17</v>
      </c>
      <c r="BP6" s="4" t="s">
        <v>17</v>
      </c>
      <c r="BR6" s="4" t="s">
        <v>17</v>
      </c>
    </row>
    <row r="7">
      <c r="A7" s="4">
        <v>314908.0</v>
      </c>
      <c r="B7" s="4" t="s">
        <v>11</v>
      </c>
      <c r="C7" s="4">
        <v>81.0</v>
      </c>
      <c r="D7" s="4">
        <v>6.37</v>
      </c>
      <c r="E7" s="4" t="str">
        <f t="array" ref="E7">_xludf.IFS(D7&gt;10, 1, D7&lt;4, 2, TRUE, 0)</f>
        <v>#NAME?</v>
      </c>
      <c r="F7" s="4">
        <v>3.46</v>
      </c>
      <c r="G7" s="4" t="str">
        <f t="array" ref="G7">_xludf.IFS(F7&gt;6.2, 1, F7&lt;3.7, 2, TRUE, 0)</f>
        <v>#NAME?</v>
      </c>
      <c r="H7" s="4">
        <v>11.8</v>
      </c>
      <c r="I7" s="4" t="str">
        <f t="array" ref="I7">_xludf.IFS(H7&gt;18, 1, H7&lt;13, 2, TRUE, 0)</f>
        <v>#NAME?</v>
      </c>
      <c r="J7" s="4">
        <v>33.0</v>
      </c>
      <c r="K7" s="4" t="str">
        <f t="array" ref="K7">_xludf.IFS(J7&gt;55, 1, J7&lt;34, 2, TRUE, 0)</f>
        <v>#NAME?</v>
      </c>
      <c r="L7" s="4">
        <v>95.4</v>
      </c>
      <c r="M7" s="4">
        <v>0.0</v>
      </c>
      <c r="N7" s="4">
        <v>34.1</v>
      </c>
      <c r="O7" s="4">
        <v>1.0</v>
      </c>
      <c r="P7" s="4">
        <v>35.8</v>
      </c>
      <c r="Q7" s="4">
        <v>0.0</v>
      </c>
      <c r="R7" s="4">
        <v>84.0</v>
      </c>
      <c r="S7" s="4">
        <v>2.0</v>
      </c>
      <c r="T7" s="4">
        <v>13.5</v>
      </c>
      <c r="U7" s="4">
        <v>0.0</v>
      </c>
      <c r="V7" s="4">
        <v>68.0</v>
      </c>
      <c r="W7" s="4">
        <v>0.0</v>
      </c>
      <c r="X7" s="4">
        <v>15.2</v>
      </c>
      <c r="Y7" s="4">
        <v>2.0</v>
      </c>
      <c r="Z7" s="4">
        <v>9.7</v>
      </c>
      <c r="AA7" s="4">
        <v>0.0</v>
      </c>
      <c r="AB7" s="4">
        <v>6.3</v>
      </c>
      <c r="AC7" s="4">
        <v>1.0</v>
      </c>
      <c r="AD7" s="4">
        <v>0.8</v>
      </c>
      <c r="AE7" s="4">
        <v>0.0</v>
      </c>
      <c r="AF7" s="4">
        <v>121.0</v>
      </c>
      <c r="AG7" s="4" t="str">
        <f t="array" ref="AG7">_xludf.IFS(AF7&gt;100, 1, AF7&lt;70, 2, TRUE, 0)</f>
        <v>#NAME?</v>
      </c>
      <c r="AH7" s="4">
        <v>55.3</v>
      </c>
      <c r="AI7" s="4" t="str">
        <f t="array" ref="AI7">_xludf.IFS(AH7&gt;20, 1, AH7&lt;8, 2, TRUE, 0)</f>
        <v>#NAME?</v>
      </c>
      <c r="AJ7" s="4">
        <v>7.5</v>
      </c>
      <c r="AK7" s="4" t="str">
        <f t="array" ref="AK7">_xludf.IFS(AJ7&gt;1.3, 1, AJ7&lt;0.7, 2, TRUE, 0)</f>
        <v>#NAME?</v>
      </c>
      <c r="AL7" s="4">
        <v>28.0</v>
      </c>
      <c r="AM7" s="4">
        <v>0.0</v>
      </c>
      <c r="AN7" s="4">
        <v>23.0</v>
      </c>
      <c r="AO7" s="4" t="str">
        <f t="array" ref="AO7">_xludf.IFS(AN7&gt;52, 1, AN7&lt;7, 2, TRUE, 0)</f>
        <v>#NAME?</v>
      </c>
      <c r="AP7" s="4" t="s">
        <v>17</v>
      </c>
      <c r="AQ7" s="4"/>
      <c r="AR7" s="4" t="s">
        <v>17</v>
      </c>
      <c r="AS7" s="4"/>
      <c r="AT7" s="4" t="s">
        <v>17</v>
      </c>
      <c r="AU7" s="4"/>
      <c r="AV7" s="4">
        <v>10.0</v>
      </c>
      <c r="AW7" s="4">
        <v>0.0</v>
      </c>
      <c r="AX7" s="4">
        <v>5.2</v>
      </c>
      <c r="AY7" s="4">
        <v>1.0</v>
      </c>
      <c r="AZ7" s="4">
        <v>134.0</v>
      </c>
      <c r="BA7" s="4" t="str">
        <f t="array" ref="BA7">_xludf.IFS(AZ7&gt;146, 1, AZ7&lt;136, 2, TRUE, 0)</f>
        <v>#NAME?</v>
      </c>
      <c r="BB7" s="4">
        <v>4.6</v>
      </c>
      <c r="BC7" s="4" t="str">
        <f t="array" ref="BC7">_xludf.IFS(BB7&gt;5.1, 1, BB7&lt;3.5, 2, TRUE, 0)</f>
        <v>#NAME?</v>
      </c>
      <c r="BD7" s="4">
        <v>6.6</v>
      </c>
      <c r="BE7" s="4">
        <v>0.0</v>
      </c>
      <c r="BF7" s="4">
        <v>3.5</v>
      </c>
      <c r="BG7" s="4">
        <v>0.0</v>
      </c>
      <c r="BH7" s="4">
        <v>3.1</v>
      </c>
      <c r="BI7" s="4">
        <v>0.0</v>
      </c>
      <c r="BJ7" s="4">
        <v>127.0</v>
      </c>
      <c r="BK7" s="4">
        <v>0.0</v>
      </c>
      <c r="BL7" s="4" t="s">
        <v>17</v>
      </c>
      <c r="BN7" s="4" t="s">
        <v>17</v>
      </c>
      <c r="BP7" s="4" t="s">
        <v>17</v>
      </c>
      <c r="BR7" s="4" t="s">
        <v>17</v>
      </c>
    </row>
    <row r="8">
      <c r="A8" s="4">
        <v>320078.0</v>
      </c>
      <c r="B8" s="4" t="s">
        <v>11</v>
      </c>
      <c r="C8" s="4">
        <v>68.0</v>
      </c>
      <c r="D8" s="4">
        <v>3.9</v>
      </c>
      <c r="E8" s="4" t="str">
        <f t="array" ref="E8">_xludf.IFS(D8&gt;10, 1, D8&lt;4, 2, TRUE, 0)</f>
        <v>#NAME?</v>
      </c>
      <c r="F8" s="4">
        <v>3.76</v>
      </c>
      <c r="G8" s="4" t="str">
        <f t="array" ref="G8">_xludf.IFS(F8&gt;6.2, 1, F8&lt;3.7, 2, TRUE, 0)</f>
        <v>#NAME?</v>
      </c>
      <c r="H8" s="4">
        <v>11.4</v>
      </c>
      <c r="I8" s="4" t="str">
        <f t="array" ref="I8">_xludf.IFS(H8&gt;18, 1, H8&lt;13, 2, TRUE, 0)</f>
        <v>#NAME?</v>
      </c>
      <c r="J8" s="4">
        <v>32.3</v>
      </c>
      <c r="K8" s="4" t="str">
        <f t="array" ref="K8">_xludf.IFS(J8&gt;55, 1, J8&lt;34, 2, TRUE, 0)</f>
        <v>#NAME?</v>
      </c>
      <c r="L8" s="4">
        <v>85.9</v>
      </c>
      <c r="M8" s="4">
        <v>0.0</v>
      </c>
      <c r="N8" s="4">
        <v>30.3</v>
      </c>
      <c r="O8" s="4">
        <v>0.0</v>
      </c>
      <c r="P8" s="4">
        <v>35.3</v>
      </c>
      <c r="Q8" s="4">
        <v>0.0</v>
      </c>
      <c r="R8" s="4">
        <v>129.0</v>
      </c>
      <c r="S8" s="4">
        <v>2.0</v>
      </c>
      <c r="T8" s="4">
        <v>13.0</v>
      </c>
      <c r="U8" s="4">
        <v>0.0</v>
      </c>
      <c r="V8" s="4">
        <v>37.0</v>
      </c>
      <c r="W8" s="4">
        <v>2.0</v>
      </c>
      <c r="X8" s="4">
        <v>18.0</v>
      </c>
      <c r="Y8" s="4">
        <v>2.0</v>
      </c>
      <c r="Z8" s="4">
        <v>18.0</v>
      </c>
      <c r="AA8" s="4">
        <v>1.0</v>
      </c>
      <c r="AB8" s="4">
        <v>4.0</v>
      </c>
      <c r="AC8" s="4">
        <v>0.0</v>
      </c>
      <c r="AD8" s="4">
        <v>1.0</v>
      </c>
      <c r="AE8" s="4">
        <v>0.0</v>
      </c>
      <c r="AF8" s="4">
        <v>283.0</v>
      </c>
      <c r="AG8" s="4" t="str">
        <f t="array" ref="AG8">_xludf.IFS(AF8&gt;100, 1, AF8&lt;70, 2, TRUE, 0)</f>
        <v>#NAME?</v>
      </c>
      <c r="AH8" s="4">
        <v>49.5</v>
      </c>
      <c r="AI8" s="4" t="str">
        <f t="array" ref="AI8">_xludf.IFS(AH8&gt;20, 1, AH8&lt;8, 2, TRUE, 0)</f>
        <v>#NAME?</v>
      </c>
      <c r="AJ8" s="4">
        <v>9.6</v>
      </c>
      <c r="AK8" s="4" t="str">
        <f t="array" ref="AK8">_xludf.IFS(AJ8&gt;1.3, 1, AJ8&lt;0.7, 2, TRUE, 0)</f>
        <v>#NAME?</v>
      </c>
      <c r="AL8" s="4">
        <v>7.0</v>
      </c>
      <c r="AM8" s="4">
        <v>2.0</v>
      </c>
      <c r="AN8" s="4">
        <v>9.0</v>
      </c>
      <c r="AO8" s="4" t="str">
        <f t="array" ref="AO8">_xludf.IFS(AN8&gt;52, 1, AN8&lt;7, 2, TRUE, 0)</f>
        <v>#NAME?</v>
      </c>
      <c r="AP8" s="4" t="s">
        <v>17</v>
      </c>
      <c r="AQ8" s="4"/>
      <c r="AR8" s="4" t="s">
        <v>17</v>
      </c>
      <c r="AS8" s="4"/>
      <c r="AT8" s="4" t="s">
        <v>17</v>
      </c>
      <c r="AU8" s="4"/>
      <c r="AV8" s="4">
        <v>9.3</v>
      </c>
      <c r="AW8" s="4">
        <v>0.0</v>
      </c>
      <c r="AX8" s="4">
        <v>4.1</v>
      </c>
      <c r="AY8" s="4">
        <v>0.0</v>
      </c>
      <c r="AZ8" s="4">
        <v>133.0</v>
      </c>
      <c r="BA8" s="4" t="str">
        <f t="array" ref="BA8">_xludf.IFS(AZ8&gt;146, 1, AZ8&lt;136, 2, TRUE, 0)</f>
        <v>#NAME?</v>
      </c>
      <c r="BB8" s="4">
        <v>4.9</v>
      </c>
      <c r="BC8" s="4" t="str">
        <f t="array" ref="BC8">_xludf.IFS(BB8&gt;5.1, 1, BB8&lt;3.5, 2, TRUE, 0)</f>
        <v>#NAME?</v>
      </c>
      <c r="BD8" s="4">
        <v>7.6</v>
      </c>
      <c r="BE8" s="4">
        <v>0.0</v>
      </c>
      <c r="BF8" s="4">
        <v>4.4</v>
      </c>
      <c r="BG8" s="4">
        <v>0.0</v>
      </c>
      <c r="BH8" s="4">
        <v>3.2</v>
      </c>
      <c r="BI8" s="4">
        <v>0.0</v>
      </c>
      <c r="BJ8" s="4">
        <v>79.0</v>
      </c>
      <c r="BK8" s="4">
        <v>0.0</v>
      </c>
      <c r="BL8" s="4" t="s">
        <v>17</v>
      </c>
      <c r="BN8" s="4" t="s">
        <v>17</v>
      </c>
      <c r="BP8" s="4" t="s">
        <v>17</v>
      </c>
      <c r="BR8" s="4" t="s">
        <v>17</v>
      </c>
    </row>
    <row r="9">
      <c r="A9" s="4">
        <v>331383.0</v>
      </c>
      <c r="B9" s="4" t="s">
        <v>11</v>
      </c>
      <c r="C9" s="4">
        <v>69.0</v>
      </c>
      <c r="D9" s="4">
        <v>4.71</v>
      </c>
      <c r="E9" s="4" t="str">
        <f t="array" ref="E9">_xludf.IFS(D9&gt;10, 1, D9&lt;4, 2, TRUE, 0)</f>
        <v>#NAME?</v>
      </c>
      <c r="F9" s="4">
        <v>2.88</v>
      </c>
      <c r="G9" s="4" t="str">
        <f t="array" ref="G9">_xludf.IFS(F9&gt;6.2, 1, F9&lt;3.7, 2, TRUE, 0)</f>
        <v>#NAME?</v>
      </c>
      <c r="H9" s="4">
        <v>8.6</v>
      </c>
      <c r="I9" s="4" t="str">
        <f t="array" ref="I9">_xludf.IFS(H9&gt;18, 1, H9&lt;13, 2, TRUE, 0)</f>
        <v>#NAME?</v>
      </c>
      <c r="J9" s="4">
        <v>25.8</v>
      </c>
      <c r="K9" s="4" t="str">
        <f t="array" ref="K9">_xludf.IFS(J9&gt;55, 1, J9&lt;34, 2, TRUE, 0)</f>
        <v>#NAME?</v>
      </c>
      <c r="L9" s="4">
        <v>89.6</v>
      </c>
      <c r="M9" s="4">
        <v>0.0</v>
      </c>
      <c r="N9" s="4">
        <v>29.9</v>
      </c>
      <c r="O9" s="4">
        <v>0.0</v>
      </c>
      <c r="P9" s="4">
        <v>33.3</v>
      </c>
      <c r="Q9" s="4">
        <v>0.0</v>
      </c>
      <c r="R9" s="4">
        <v>199.0</v>
      </c>
      <c r="S9" s="4">
        <v>0.0</v>
      </c>
      <c r="T9" s="4">
        <v>15.6</v>
      </c>
      <c r="U9" s="4">
        <v>1.0</v>
      </c>
      <c r="V9" s="4">
        <v>69.2</v>
      </c>
      <c r="W9" s="4">
        <v>0.0</v>
      </c>
      <c r="X9" s="4">
        <v>18.5</v>
      </c>
      <c r="Y9" s="4">
        <v>2.0</v>
      </c>
      <c r="Z9" s="4">
        <v>6.4</v>
      </c>
      <c r="AA9" s="4">
        <v>0.0</v>
      </c>
      <c r="AB9" s="4">
        <v>5.3</v>
      </c>
      <c r="AC9" s="4">
        <v>0.0</v>
      </c>
      <c r="AD9" s="4">
        <v>0.6</v>
      </c>
      <c r="AE9" s="4">
        <v>0.0</v>
      </c>
      <c r="AF9" s="4">
        <v>158.0</v>
      </c>
      <c r="AG9" s="4" t="str">
        <f t="array" ref="AG9">_xludf.IFS(AF9&gt;100, 1, AF9&lt;70, 2, TRUE, 0)</f>
        <v>#NAME?</v>
      </c>
      <c r="AH9" s="4">
        <v>50.3</v>
      </c>
      <c r="AI9" s="4" t="str">
        <f t="array" ref="AI9">_xludf.IFS(AH9&gt;20, 1, AH9&lt;8, 2, TRUE, 0)</f>
        <v>#NAME?</v>
      </c>
      <c r="AJ9" s="4">
        <v>10.3</v>
      </c>
      <c r="AK9" s="4" t="str">
        <f t="array" ref="AK9">_xludf.IFS(AJ9&gt;1.3, 1, AJ9&lt;0.7, 2, TRUE, 0)</f>
        <v>#NAME?</v>
      </c>
      <c r="AL9" s="4">
        <v>9.0</v>
      </c>
      <c r="AM9" s="4">
        <v>2.0</v>
      </c>
      <c r="AN9" s="4">
        <v>6.0</v>
      </c>
      <c r="AO9" s="4" t="str">
        <f t="array" ref="AO9">_xludf.IFS(AN9&gt;52, 1, AN9&lt;7, 2, TRUE, 0)</f>
        <v>#NAME?</v>
      </c>
      <c r="AP9" s="4" t="s">
        <v>17</v>
      </c>
      <c r="AQ9" s="4"/>
      <c r="AR9" s="4" t="s">
        <v>17</v>
      </c>
      <c r="AS9" s="4"/>
      <c r="AT9" s="4" t="s">
        <v>17</v>
      </c>
      <c r="AU9" s="4"/>
      <c r="AV9" s="4">
        <v>8.7</v>
      </c>
      <c r="AW9" s="4">
        <v>2.0</v>
      </c>
      <c r="AX9" s="4">
        <v>5.8</v>
      </c>
      <c r="AY9" s="4">
        <v>1.0</v>
      </c>
      <c r="AZ9" s="4">
        <v>135.0</v>
      </c>
      <c r="BA9" s="4" t="str">
        <f t="array" ref="BA9">_xludf.IFS(AZ9&gt;146, 1, AZ9&lt;136, 2, TRUE, 0)</f>
        <v>#NAME?</v>
      </c>
      <c r="BB9" s="4">
        <v>4.6</v>
      </c>
      <c r="BC9" s="4" t="str">
        <f t="array" ref="BC9">_xludf.IFS(BB9&gt;5.1, 1, BB9&lt;3.5, 2, TRUE, 0)</f>
        <v>#NAME?</v>
      </c>
      <c r="BD9" s="4">
        <v>6.4</v>
      </c>
      <c r="BE9" s="4">
        <v>2.0</v>
      </c>
      <c r="BF9" s="4">
        <v>3.6</v>
      </c>
      <c r="BG9" s="4">
        <v>0.0</v>
      </c>
      <c r="BH9" s="4">
        <v>2.8</v>
      </c>
      <c r="BI9" s="4">
        <v>0.0</v>
      </c>
      <c r="BJ9" s="4">
        <v>103.0</v>
      </c>
      <c r="BK9" s="4">
        <v>0.0</v>
      </c>
      <c r="BL9" s="4" t="s">
        <v>17</v>
      </c>
      <c r="BN9" s="4" t="s">
        <v>17</v>
      </c>
      <c r="BP9" s="4" t="s">
        <v>17</v>
      </c>
      <c r="BR9" s="4" t="s">
        <v>17</v>
      </c>
    </row>
    <row r="10">
      <c r="A10" s="4">
        <v>338780.0</v>
      </c>
      <c r="B10" s="4" t="s">
        <v>11</v>
      </c>
      <c r="C10" s="4">
        <v>70.0</v>
      </c>
      <c r="D10" s="4">
        <v>5.76</v>
      </c>
      <c r="E10" s="4" t="str">
        <f t="array" ref="E10">_xludf.IFS(D10&gt;10, 1, D10&lt;4, 2, TRUE, 0)</f>
        <v>#NAME?</v>
      </c>
      <c r="F10" s="4">
        <v>3.81</v>
      </c>
      <c r="G10" s="4" t="str">
        <f t="array" ref="G10">_xludf.IFS(F10&gt;6.2, 1, F10&lt;3.7, 2, TRUE, 0)</f>
        <v>#NAME?</v>
      </c>
      <c r="H10" s="4">
        <v>11.1</v>
      </c>
      <c r="I10" s="4" t="str">
        <f t="array" ref="I10">_xludf.IFS(H10&gt;18, 1, H10&lt;13, 2, TRUE, 0)</f>
        <v>#NAME?</v>
      </c>
      <c r="J10" s="4">
        <v>32.1</v>
      </c>
      <c r="K10" s="4" t="str">
        <f t="array" ref="K10">_xludf.IFS(J10&gt;55, 1, J10&lt;34, 2, TRUE, 0)</f>
        <v>#NAME?</v>
      </c>
      <c r="L10" s="4">
        <v>84.3</v>
      </c>
      <c r="M10" s="4">
        <v>0.0</v>
      </c>
      <c r="N10" s="4">
        <v>29.1</v>
      </c>
      <c r="O10" s="4">
        <v>0.0</v>
      </c>
      <c r="P10" s="4">
        <v>34.6</v>
      </c>
      <c r="Q10" s="4">
        <v>0.0</v>
      </c>
      <c r="R10" s="4">
        <v>132.0</v>
      </c>
      <c r="S10" s="4">
        <v>2.0</v>
      </c>
      <c r="T10" s="4">
        <v>13.5</v>
      </c>
      <c r="U10" s="4">
        <v>0.0</v>
      </c>
      <c r="V10" s="4">
        <v>56.7</v>
      </c>
      <c r="W10" s="4">
        <v>0.0</v>
      </c>
      <c r="X10" s="4">
        <v>19.3</v>
      </c>
      <c r="Y10" s="4">
        <v>2.0</v>
      </c>
      <c r="Z10" s="4">
        <v>8.0</v>
      </c>
      <c r="AA10" s="4">
        <v>0.0</v>
      </c>
      <c r="AB10" s="4">
        <v>15.3</v>
      </c>
      <c r="AC10" s="4">
        <v>1.0</v>
      </c>
      <c r="AD10" s="4">
        <v>0.7</v>
      </c>
      <c r="AE10" s="4">
        <v>0.0</v>
      </c>
      <c r="AF10" s="4">
        <v>235.0</v>
      </c>
      <c r="AG10" s="4" t="str">
        <f t="array" ref="AG10">_xludf.IFS(AF10&gt;100, 1, AF10&lt;70, 2, TRUE, 0)</f>
        <v>#NAME?</v>
      </c>
      <c r="AH10" s="4">
        <v>59.7</v>
      </c>
      <c r="AI10" s="4" t="str">
        <f t="array" ref="AI10">_xludf.IFS(AH10&gt;20, 1, AH10&lt;8, 2, TRUE, 0)</f>
        <v>#NAME?</v>
      </c>
      <c r="AJ10" s="4">
        <v>8.9</v>
      </c>
      <c r="AK10" s="4" t="str">
        <f t="array" ref="AK10">_xludf.IFS(AJ10&gt;1.3, 1, AJ10&lt;0.7, 2, TRUE, 0)</f>
        <v>#NAME?</v>
      </c>
      <c r="AL10" s="4">
        <v>10.0</v>
      </c>
      <c r="AM10" s="4">
        <v>2.0</v>
      </c>
      <c r="AN10" s="4">
        <v>12.0</v>
      </c>
      <c r="AO10" s="4" t="str">
        <f t="array" ref="AO10">_xludf.IFS(AN10&gt;52, 1, AN10&lt;7, 2, TRUE, 0)</f>
        <v>#NAME?</v>
      </c>
      <c r="AP10" s="4" t="s">
        <v>17</v>
      </c>
      <c r="AQ10" s="4"/>
      <c r="AR10" s="4" t="s">
        <v>17</v>
      </c>
      <c r="AS10" s="4"/>
      <c r="AT10" s="4" t="s">
        <v>17</v>
      </c>
      <c r="AU10" s="4"/>
      <c r="AV10" s="4">
        <v>9.2</v>
      </c>
      <c r="AW10" s="4">
        <v>0.0</v>
      </c>
      <c r="AX10" s="4">
        <v>5.4</v>
      </c>
      <c r="AY10" s="4">
        <v>1.0</v>
      </c>
      <c r="AZ10" s="4">
        <v>139.0</v>
      </c>
      <c r="BA10" s="4" t="str">
        <f t="array" ref="BA10">_xludf.IFS(AZ10&gt;146, 1, AZ10&lt;136, 2, TRUE, 0)</f>
        <v>#NAME?</v>
      </c>
      <c r="BB10" s="4">
        <v>4.6</v>
      </c>
      <c r="BC10" s="4" t="str">
        <f t="array" ref="BC10">_xludf.IFS(BB10&gt;5.1, 1, BB10&lt;3.5, 2, TRUE, 0)</f>
        <v>#NAME?</v>
      </c>
      <c r="BD10" s="4">
        <v>7.8</v>
      </c>
      <c r="BE10" s="4">
        <v>0.0</v>
      </c>
      <c r="BF10" s="4">
        <v>4.2</v>
      </c>
      <c r="BG10" s="4">
        <v>0.0</v>
      </c>
      <c r="BH10" s="4">
        <v>3.6</v>
      </c>
      <c r="BI10" s="4">
        <v>1.0</v>
      </c>
      <c r="BJ10" s="4">
        <v>70.0</v>
      </c>
      <c r="BK10" s="4">
        <v>0.0</v>
      </c>
      <c r="BL10" s="4" t="s">
        <v>17</v>
      </c>
      <c r="BN10" s="4" t="s">
        <v>17</v>
      </c>
      <c r="BP10" s="4" t="s">
        <v>17</v>
      </c>
      <c r="BR10" s="4" t="s">
        <v>17</v>
      </c>
    </row>
    <row r="11">
      <c r="A11" s="4">
        <v>345858.0</v>
      </c>
      <c r="B11" s="4" t="s">
        <v>11</v>
      </c>
      <c r="C11" s="4">
        <v>69.0</v>
      </c>
      <c r="D11" s="4">
        <v>6.62</v>
      </c>
      <c r="E11" s="4" t="str">
        <f t="array" ref="E11">_xludf.IFS(D11&gt;10, 1, D11&lt;4, 2, TRUE, 0)</f>
        <v>#NAME?</v>
      </c>
      <c r="F11" s="4">
        <v>3.91</v>
      </c>
      <c r="G11" s="4" t="str">
        <f t="array" ref="G11">_xludf.IFS(F11&gt;6.2, 1, F11&lt;3.7, 2, TRUE, 0)</f>
        <v>#NAME?</v>
      </c>
      <c r="H11" s="4">
        <v>10.8</v>
      </c>
      <c r="I11" s="4" t="str">
        <f t="array" ref="I11">_xludf.IFS(H11&gt;18, 1, H11&lt;13, 2, TRUE, 0)</f>
        <v>#NAME?</v>
      </c>
      <c r="J11" s="4">
        <v>32.2</v>
      </c>
      <c r="K11" s="4" t="str">
        <f t="array" ref="K11">_xludf.IFS(J11&gt;55, 1, J11&lt;34, 2, TRUE, 0)</f>
        <v>#NAME?</v>
      </c>
      <c r="L11" s="4">
        <v>82.4</v>
      </c>
      <c r="M11" s="4">
        <v>0.0</v>
      </c>
      <c r="N11" s="4">
        <v>27.6</v>
      </c>
      <c r="O11" s="4">
        <v>0.0</v>
      </c>
      <c r="P11" s="4">
        <v>33.5</v>
      </c>
      <c r="Q11" s="4">
        <v>0.0</v>
      </c>
      <c r="R11" s="4">
        <v>176.0</v>
      </c>
      <c r="S11" s="4">
        <v>0.0</v>
      </c>
      <c r="T11" s="4">
        <v>16.5</v>
      </c>
      <c r="U11" s="4">
        <v>1.0</v>
      </c>
      <c r="V11" s="4">
        <v>50.8</v>
      </c>
      <c r="W11" s="4">
        <v>0.0</v>
      </c>
      <c r="X11" s="4">
        <v>32.6</v>
      </c>
      <c r="Y11" s="4">
        <v>0.0</v>
      </c>
      <c r="Z11" s="4">
        <v>10.6</v>
      </c>
      <c r="AA11" s="4">
        <v>1.0</v>
      </c>
      <c r="AB11" s="4">
        <v>5.1</v>
      </c>
      <c r="AC11" s="4">
        <v>0.0</v>
      </c>
      <c r="AD11" s="4">
        <v>0.9</v>
      </c>
      <c r="AE11" s="4">
        <v>0.0</v>
      </c>
      <c r="AF11" s="4">
        <v>114.0</v>
      </c>
      <c r="AG11" s="4" t="str">
        <f t="array" ref="AG11">_xludf.IFS(AF11&gt;100, 1, AF11&lt;70, 2, TRUE, 0)</f>
        <v>#NAME?</v>
      </c>
      <c r="AH11" s="4">
        <v>76.9</v>
      </c>
      <c r="AI11" s="4" t="str">
        <f t="array" ref="AI11">_xludf.IFS(AH11&gt;20, 1, AH11&lt;8, 2, TRUE, 0)</f>
        <v>#NAME?</v>
      </c>
      <c r="AJ11" s="4">
        <v>13.1</v>
      </c>
      <c r="AK11" s="4" t="str">
        <f t="array" ref="AK11">_xludf.IFS(AJ11&gt;1.3, 1, AJ11&lt;0.7, 2, TRUE, 0)</f>
        <v>#NAME?</v>
      </c>
      <c r="AL11" s="4">
        <v>11.0</v>
      </c>
      <c r="AM11" s="4">
        <v>2.0</v>
      </c>
      <c r="AN11" s="4">
        <v>10.0</v>
      </c>
      <c r="AO11" s="4" t="str">
        <f t="array" ref="AO11">_xludf.IFS(AN11&gt;52, 1, AN11&lt;7, 2, TRUE, 0)</f>
        <v>#NAME?</v>
      </c>
      <c r="AP11" s="4" t="s">
        <v>17</v>
      </c>
      <c r="AQ11" s="4"/>
      <c r="AR11" s="4" t="s">
        <v>17</v>
      </c>
      <c r="AS11" s="4"/>
      <c r="AT11" s="4" t="s">
        <v>17</v>
      </c>
      <c r="AU11" s="4"/>
      <c r="AV11" s="4">
        <v>8.8</v>
      </c>
      <c r="AW11" s="4">
        <v>0.0</v>
      </c>
      <c r="AX11" s="4">
        <v>6.0</v>
      </c>
      <c r="AY11" s="4">
        <v>1.0</v>
      </c>
      <c r="AZ11" s="4">
        <v>139.0</v>
      </c>
      <c r="BA11" s="4" t="str">
        <f t="array" ref="BA11">_xludf.IFS(AZ11&gt;146, 1, AZ11&lt;136, 2, TRUE, 0)</f>
        <v>#NAME?</v>
      </c>
      <c r="BB11" s="4">
        <v>4.3</v>
      </c>
      <c r="BC11" s="4" t="str">
        <f t="array" ref="BC11">_xludf.IFS(BB11&gt;5.1, 1, BB11&lt;3.5, 2, TRUE, 0)</f>
        <v>#NAME?</v>
      </c>
      <c r="BD11" s="4">
        <v>6.8</v>
      </c>
      <c r="BE11" s="4">
        <v>0.0</v>
      </c>
      <c r="BF11" s="4">
        <v>3.9</v>
      </c>
      <c r="BG11" s="4">
        <v>0.0</v>
      </c>
      <c r="BH11" s="4">
        <v>2.9</v>
      </c>
      <c r="BI11" s="4">
        <v>0.0</v>
      </c>
      <c r="BJ11" s="4">
        <v>67.0</v>
      </c>
      <c r="BK11" s="4">
        <v>0.0</v>
      </c>
      <c r="BL11" s="4" t="s">
        <v>17</v>
      </c>
      <c r="BN11" s="4" t="s">
        <v>17</v>
      </c>
      <c r="BP11" s="4" t="s">
        <v>17</v>
      </c>
      <c r="BR11" s="4" t="s">
        <v>17</v>
      </c>
    </row>
    <row r="12">
      <c r="A12" s="4">
        <v>347741.0</v>
      </c>
      <c r="B12" s="4" t="s">
        <v>21</v>
      </c>
      <c r="C12" s="4">
        <v>63.0</v>
      </c>
      <c r="D12" s="4">
        <v>8.06</v>
      </c>
      <c r="E12" s="4" t="str">
        <f t="array" ref="E12">_xludf.IFS(D12&gt;10, 1, D12&lt;4, 2, TRUE, 0)</f>
        <v>#NAME?</v>
      </c>
      <c r="F12" s="4">
        <v>3.23</v>
      </c>
      <c r="G12" s="4" t="str">
        <f t="array" ref="G12">_xludf.IFS(F12&gt;6.2, 1, F12&lt;3.7, 2, TRUE, 0)</f>
        <v>#NAME?</v>
      </c>
      <c r="H12" s="4">
        <v>9.8</v>
      </c>
      <c r="I12" s="4" t="str">
        <f t="array" ref="I12">_xludf.IFS(H12&gt;18, 1, H12&lt;13, 2, TRUE, 0)</f>
        <v>#NAME?</v>
      </c>
      <c r="J12" s="4">
        <v>29.8</v>
      </c>
      <c r="K12" s="4" t="str">
        <f t="array" ref="K12">_xludf.IFS(J12&gt;55, 1, J12&lt;34, 2, TRUE, 0)</f>
        <v>#NAME?</v>
      </c>
      <c r="L12" s="4">
        <v>92.3</v>
      </c>
      <c r="M12" s="4">
        <v>0.0</v>
      </c>
      <c r="N12" s="4">
        <v>30.3</v>
      </c>
      <c r="O12" s="4">
        <v>0.0</v>
      </c>
      <c r="P12" s="4">
        <v>32.9</v>
      </c>
      <c r="Q12" s="4">
        <v>0.0</v>
      </c>
      <c r="R12" s="4">
        <v>238.0</v>
      </c>
      <c r="S12" s="4">
        <v>0.0</v>
      </c>
      <c r="T12" s="4">
        <v>13.2</v>
      </c>
      <c r="U12" s="4">
        <v>0.0</v>
      </c>
      <c r="V12" s="4">
        <v>67.1</v>
      </c>
      <c r="W12" s="4">
        <v>0.0</v>
      </c>
      <c r="X12" s="4">
        <v>24.1</v>
      </c>
      <c r="Y12" s="4">
        <v>0.0</v>
      </c>
      <c r="Z12" s="4">
        <v>4.8</v>
      </c>
      <c r="AA12" s="4">
        <v>0.0</v>
      </c>
      <c r="AB12" s="4">
        <v>3.0</v>
      </c>
      <c r="AC12" s="4">
        <v>0.0</v>
      </c>
      <c r="AD12" s="4">
        <v>1.0</v>
      </c>
      <c r="AE12" s="4">
        <v>0.0</v>
      </c>
      <c r="AF12" s="4">
        <v>164.0</v>
      </c>
      <c r="AG12" s="4" t="str">
        <f t="array" ref="AG12">_xludf.IFS(AF12&gt;100, 1, AF12&lt;70, 2, TRUE, 0)</f>
        <v>#NAME?</v>
      </c>
      <c r="AH12" s="4">
        <v>88.8</v>
      </c>
      <c r="AI12" s="4" t="str">
        <f t="array" ref="AI12">_xludf.IFS(AH12&gt;20, 1, AH12&lt;8, 2, TRUE, 0)</f>
        <v>#NAME?</v>
      </c>
      <c r="AJ12" s="4">
        <v>10.1</v>
      </c>
      <c r="AK12" s="4" t="str">
        <f t="array" ref="AK12">_xludf.IFS(AJ12&gt;1.3, 1, AJ12&lt;0.7, 2, TRUE, 0)</f>
        <v>#NAME?</v>
      </c>
      <c r="AL12" s="4">
        <v>35.0</v>
      </c>
      <c r="AM12" s="4">
        <v>0.0</v>
      </c>
      <c r="AN12" s="4">
        <v>20.0</v>
      </c>
      <c r="AO12" s="4" t="str">
        <f t="array" ref="AO12">_xludf.IFS(AN12&gt;52, 1, AN12&lt;7, 2, TRUE, 0)</f>
        <v>#NAME?</v>
      </c>
      <c r="AP12" s="4" t="s">
        <v>17</v>
      </c>
      <c r="AQ12" s="4"/>
      <c r="AR12" s="4" t="s">
        <v>17</v>
      </c>
      <c r="AS12" s="4"/>
      <c r="AT12" s="4" t="s">
        <v>17</v>
      </c>
      <c r="AU12" s="4"/>
      <c r="AV12" s="4">
        <v>10.5</v>
      </c>
      <c r="AW12" s="4">
        <v>1.0</v>
      </c>
      <c r="AX12" s="4">
        <v>4.8</v>
      </c>
      <c r="AY12" s="4">
        <v>0.0</v>
      </c>
      <c r="AZ12" s="4">
        <v>138.0</v>
      </c>
      <c r="BA12" s="4" t="str">
        <f t="array" ref="BA12">_xludf.IFS(AZ12&gt;146, 1, AZ12&lt;136, 2, TRUE, 0)</f>
        <v>#NAME?</v>
      </c>
      <c r="BB12" s="4">
        <v>4.2</v>
      </c>
      <c r="BC12" s="4" t="str">
        <f t="array" ref="BC12">_xludf.IFS(BB12&gt;5.1, 1, BB12&lt;3.5, 2, TRUE, 0)</f>
        <v>#NAME?</v>
      </c>
      <c r="BD12" s="4">
        <v>6.6</v>
      </c>
      <c r="BE12" s="4">
        <v>0.0</v>
      </c>
      <c r="BF12" s="4">
        <v>4.4</v>
      </c>
      <c r="BG12" s="4">
        <v>0.0</v>
      </c>
      <c r="BH12" s="4">
        <v>2.2</v>
      </c>
      <c r="BI12" s="4">
        <v>0.0</v>
      </c>
      <c r="BJ12" s="4">
        <v>26.0</v>
      </c>
      <c r="BK12" s="4">
        <v>2.0</v>
      </c>
      <c r="BL12" s="4" t="s">
        <v>17</v>
      </c>
      <c r="BN12" s="4" t="s">
        <v>17</v>
      </c>
      <c r="BP12" s="4" t="s">
        <v>17</v>
      </c>
      <c r="BR12" s="4" t="s">
        <v>17</v>
      </c>
    </row>
    <row r="13">
      <c r="A13" s="4" t="s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L13" s="4" t="s">
        <v>17</v>
      </c>
      <c r="BN13" s="4" t="s">
        <v>17</v>
      </c>
    </row>
    <row r="14">
      <c r="A14" s="4">
        <v>6143.0</v>
      </c>
      <c r="B14" s="4" t="s">
        <v>11</v>
      </c>
      <c r="C14" s="4">
        <v>63.0</v>
      </c>
      <c r="D14" s="4">
        <v>7.17</v>
      </c>
      <c r="E14" s="4" t="str">
        <f t="array" ref="E14">_xludf.IFS(D14&gt;10, 1, D14&lt;4, 2, TRUE, 0)</f>
        <v>#NAME?</v>
      </c>
      <c r="F14" s="4">
        <v>3.81</v>
      </c>
      <c r="G14" s="4" t="str">
        <f t="array" ref="G14">_xludf.IFS(F14&gt;6.2, 1, F14&lt;3.7, 2, TRUE, 0)</f>
        <v>#NAME?</v>
      </c>
      <c r="H14" s="4">
        <v>11.0</v>
      </c>
      <c r="I14" s="4" t="str">
        <f t="array" ref="I14">_xludf.IFS(H14&gt;18, 1, H14&lt;13, 2, TRUE, 0)</f>
        <v>#NAME?</v>
      </c>
      <c r="J14" s="4">
        <v>31.6</v>
      </c>
      <c r="K14" s="4" t="str">
        <f t="array" ref="K14">_xludf.IFS(J14&gt;55, 1, J14&lt;34, 2, TRUE, 0)</f>
        <v>#NAME?</v>
      </c>
      <c r="L14" s="4">
        <v>82.9</v>
      </c>
      <c r="M14" s="4">
        <v>0.0</v>
      </c>
      <c r="N14" s="4">
        <v>28.9</v>
      </c>
      <c r="O14" s="4">
        <v>0.0</v>
      </c>
      <c r="P14" s="4">
        <v>34.8</v>
      </c>
      <c r="Q14" s="4">
        <v>0.0</v>
      </c>
      <c r="R14" s="4">
        <v>145.0</v>
      </c>
      <c r="S14" s="4">
        <v>0.0</v>
      </c>
      <c r="T14" s="4">
        <v>14.5</v>
      </c>
      <c r="U14" s="4">
        <v>0.0</v>
      </c>
      <c r="V14" s="4">
        <v>57.0</v>
      </c>
      <c r="W14" s="4">
        <v>0.0</v>
      </c>
      <c r="X14" s="4">
        <v>11.9</v>
      </c>
      <c r="Y14" s="4">
        <v>2.0</v>
      </c>
      <c r="Z14" s="4">
        <v>6.3</v>
      </c>
      <c r="AA14" s="4">
        <v>0.0</v>
      </c>
      <c r="AB14" s="4">
        <v>24.4</v>
      </c>
      <c r="AC14" s="4">
        <v>1.0</v>
      </c>
      <c r="AD14" s="4">
        <v>0.4</v>
      </c>
      <c r="AE14" s="4">
        <v>0.0</v>
      </c>
      <c r="AF14" s="4">
        <v>123.0</v>
      </c>
      <c r="AG14" s="4" t="str">
        <f t="array" ref="AG14">_xludf.IFS(AF14&gt;100, 1, AF14&lt;70, 2, TRUE, 0)</f>
        <v>#NAME?</v>
      </c>
      <c r="AH14" s="4">
        <v>67.1</v>
      </c>
      <c r="AI14" s="4" t="str">
        <f t="array" ref="AI14">_xludf.IFS(AH14&gt;20, 1, AH14&lt;8, 2, TRUE, 0)</f>
        <v>#NAME?</v>
      </c>
      <c r="AJ14" s="4">
        <v>9.0</v>
      </c>
      <c r="AK14" s="4" t="str">
        <f t="array" ref="AK14">_xludf.IFS(AJ14&gt;1.3, 1, AJ14&lt;0.7, 2, TRUE, 0)</f>
        <v>#NAME?</v>
      </c>
      <c r="AL14" s="4">
        <v>19.0</v>
      </c>
      <c r="AM14" s="4">
        <v>0.0</v>
      </c>
      <c r="AN14" s="4">
        <v>21.0</v>
      </c>
      <c r="AO14" s="4" t="str">
        <f t="array" ref="AO14">_xludf.IFS(AN14&gt;52, 1, AN14&lt;7, 2, TRUE, 0)</f>
        <v>#NAME?</v>
      </c>
      <c r="AP14" s="4">
        <v>5.9</v>
      </c>
      <c r="AQ14" s="4">
        <v>0.0</v>
      </c>
      <c r="AR14" s="4">
        <v>105.0</v>
      </c>
      <c r="AS14" s="4">
        <v>0.0</v>
      </c>
      <c r="AT14" s="4">
        <v>65.0</v>
      </c>
      <c r="AU14" s="4">
        <v>0.0</v>
      </c>
      <c r="AV14" s="4">
        <v>10.5</v>
      </c>
      <c r="AW14" s="4">
        <v>1.0</v>
      </c>
      <c r="AX14" s="4">
        <v>5.3</v>
      </c>
      <c r="AY14" s="4">
        <v>1.0</v>
      </c>
      <c r="AZ14" s="4">
        <v>134.0</v>
      </c>
      <c r="BA14" s="4" t="str">
        <f t="array" ref="BA14">_xludf.IFS(AZ14&gt;146, 1, AZ14&lt;136, 2, TRUE, 0)</f>
        <v>#NAME?</v>
      </c>
      <c r="BB14" s="4">
        <v>5.0</v>
      </c>
      <c r="BC14" s="4" t="str">
        <f t="array" ref="BC14">_xludf.IFS(BB14&gt;5.1, 1, BB14&lt;3.5, 2, TRUE, 0)</f>
        <v>#NAME?</v>
      </c>
      <c r="BD14" s="4">
        <v>7.1</v>
      </c>
      <c r="BE14" s="4">
        <v>0.0</v>
      </c>
      <c r="BF14" s="4">
        <v>3.9</v>
      </c>
      <c r="BG14" s="4">
        <v>0.0</v>
      </c>
      <c r="BH14" s="4">
        <v>3.2</v>
      </c>
      <c r="BI14" s="4">
        <v>0.0</v>
      </c>
      <c r="BJ14" s="4">
        <v>120.0</v>
      </c>
      <c r="BK14" s="4">
        <v>0.0</v>
      </c>
      <c r="BL14" s="4">
        <v>51.0</v>
      </c>
      <c r="BM14" s="4">
        <v>0.0</v>
      </c>
      <c r="BN14" s="4">
        <v>173.0</v>
      </c>
      <c r="BO14" s="4">
        <v>0.0</v>
      </c>
      <c r="BP14" s="4">
        <v>224.0</v>
      </c>
      <c r="BQ14" s="4">
        <v>2.0</v>
      </c>
      <c r="BR14" s="4">
        <v>215.0</v>
      </c>
      <c r="BS14" s="4">
        <v>0.0</v>
      </c>
    </row>
    <row r="15">
      <c r="A15" s="4">
        <v>22678.0</v>
      </c>
      <c r="B15" s="4" t="s">
        <v>11</v>
      </c>
      <c r="C15" s="4">
        <v>77.0</v>
      </c>
      <c r="D15" s="4">
        <v>5.06</v>
      </c>
      <c r="E15" s="4" t="str">
        <f t="array" ref="E15">_xludf.IFS(D15&gt;10, 1, D15&lt;4, 2, TRUE, 0)</f>
        <v>#NAME?</v>
      </c>
      <c r="F15" s="4">
        <v>3.1</v>
      </c>
      <c r="G15" s="4" t="str">
        <f t="array" ref="G15">_xludf.IFS(F15&gt;6.2, 1, F15&lt;3.7, 2, TRUE, 0)</f>
        <v>#NAME?</v>
      </c>
      <c r="H15" s="4">
        <v>10.2</v>
      </c>
      <c r="I15" s="4" t="str">
        <f t="array" ref="I15">_xludf.IFS(H15&gt;18, 1, H15&lt;13, 2, TRUE, 0)</f>
        <v>#NAME?</v>
      </c>
      <c r="J15" s="4">
        <v>28.8</v>
      </c>
      <c r="K15" s="4" t="str">
        <f t="array" ref="K15">_xludf.IFS(J15&gt;55, 1, J15&lt;34, 2, TRUE, 0)</f>
        <v>#NAME?</v>
      </c>
      <c r="L15" s="4">
        <v>92.9</v>
      </c>
      <c r="M15" s="4">
        <v>0.0</v>
      </c>
      <c r="N15" s="4">
        <v>32.9</v>
      </c>
      <c r="O15" s="4">
        <v>1.0</v>
      </c>
      <c r="P15" s="4">
        <v>35.4</v>
      </c>
      <c r="Q15" s="4">
        <v>0.0</v>
      </c>
      <c r="R15" s="4">
        <v>163.0</v>
      </c>
      <c r="S15" s="4">
        <v>0.0</v>
      </c>
      <c r="T15" s="4">
        <v>13.9</v>
      </c>
      <c r="U15" s="4">
        <v>0.0</v>
      </c>
      <c r="V15" s="4">
        <v>69.1</v>
      </c>
      <c r="W15" s="4">
        <v>0.0</v>
      </c>
      <c r="X15" s="4">
        <v>19.8</v>
      </c>
      <c r="Y15" s="4">
        <v>2.0</v>
      </c>
      <c r="Z15" s="4">
        <v>8.3</v>
      </c>
      <c r="AA15" s="4">
        <v>0.0</v>
      </c>
      <c r="AB15" s="4">
        <v>2.4</v>
      </c>
      <c r="AC15" s="4">
        <v>0.0</v>
      </c>
      <c r="AD15" s="4">
        <v>0.4</v>
      </c>
      <c r="AE15" s="4">
        <v>0.0</v>
      </c>
      <c r="AF15" s="4">
        <v>112.0</v>
      </c>
      <c r="AG15" s="4" t="str">
        <f t="array" ref="AG15">_xludf.IFS(AF15&gt;100, 1, AF15&lt;70, 2, TRUE, 0)</f>
        <v>#NAME?</v>
      </c>
      <c r="AH15" s="4">
        <v>67.9</v>
      </c>
      <c r="AI15" s="4" t="str">
        <f t="array" ref="AI15">_xludf.IFS(AH15&gt;20, 1, AH15&lt;8, 2, TRUE, 0)</f>
        <v>#NAME?</v>
      </c>
      <c r="AJ15" s="4">
        <v>9.5</v>
      </c>
      <c r="AK15" s="4" t="str">
        <f t="array" ref="AK15">_xludf.IFS(AJ15&gt;1.3, 1, AJ15&lt;0.7, 2, TRUE, 0)</f>
        <v>#NAME?</v>
      </c>
      <c r="AL15" s="4">
        <v>25.0</v>
      </c>
      <c r="AM15" s="4">
        <v>0.0</v>
      </c>
      <c r="AN15" s="4">
        <v>19.0</v>
      </c>
      <c r="AO15" s="4" t="str">
        <f t="array" ref="AO15">_xludf.IFS(AN15&gt;52, 1, AN15&lt;7, 2, TRUE, 0)</f>
        <v>#NAME?</v>
      </c>
      <c r="AP15" s="4">
        <v>6.8</v>
      </c>
      <c r="AQ15" s="4">
        <v>0.0</v>
      </c>
      <c r="AR15" s="4">
        <v>120.0</v>
      </c>
      <c r="AS15" s="4">
        <v>0.0</v>
      </c>
      <c r="AT15" s="4">
        <v>69.0</v>
      </c>
      <c r="AU15" s="4">
        <v>0.0</v>
      </c>
      <c r="AV15" s="4">
        <v>8.7</v>
      </c>
      <c r="AW15" s="4">
        <v>2.0</v>
      </c>
      <c r="AX15" s="4">
        <v>5.1</v>
      </c>
      <c r="AY15" s="4">
        <v>0.0</v>
      </c>
      <c r="AZ15" s="4">
        <v>133.0</v>
      </c>
      <c r="BA15" s="4" t="str">
        <f t="array" ref="BA15">_xludf.IFS(AZ15&gt;146, 1, AZ15&lt;136, 2, TRUE, 0)</f>
        <v>#NAME?</v>
      </c>
      <c r="BB15" s="4">
        <v>4.9</v>
      </c>
      <c r="BC15" s="4" t="str">
        <f t="array" ref="BC15">_xludf.IFS(BB15&gt;5.1, 1, BB15&lt;3.5, 2, TRUE, 0)</f>
        <v>#NAME?</v>
      </c>
      <c r="BD15" s="4">
        <v>6.5</v>
      </c>
      <c r="BE15" s="4">
        <v>2.0</v>
      </c>
      <c r="BF15" s="4">
        <v>4.0</v>
      </c>
      <c r="BG15" s="4">
        <v>0.0</v>
      </c>
      <c r="BH15" s="4">
        <v>2.5</v>
      </c>
      <c r="BI15" s="4">
        <v>0.0</v>
      </c>
      <c r="BJ15" s="4">
        <v>29.0</v>
      </c>
      <c r="BK15" s="4">
        <v>2.0</v>
      </c>
      <c r="BL15" s="4">
        <v>51.0</v>
      </c>
      <c r="BM15" s="4">
        <v>0.0</v>
      </c>
      <c r="BN15" s="4">
        <v>231.0</v>
      </c>
      <c r="BO15" s="4">
        <v>0.0</v>
      </c>
      <c r="BP15" s="4">
        <v>282.0</v>
      </c>
      <c r="BQ15" s="4">
        <v>0.0</v>
      </c>
      <c r="BR15" s="4">
        <v>443.0</v>
      </c>
      <c r="BS15" s="4">
        <v>1.0</v>
      </c>
    </row>
    <row r="16">
      <c r="A16" s="4">
        <v>78226.0</v>
      </c>
      <c r="B16" s="4" t="s">
        <v>11</v>
      </c>
      <c r="C16" s="4">
        <v>47.0</v>
      </c>
      <c r="D16" s="4">
        <v>3.65</v>
      </c>
      <c r="E16" s="4" t="str">
        <f t="array" ref="E16">_xludf.IFS(D16&gt;10, 1, D16&lt;4, 2, TRUE, 0)</f>
        <v>#NAME?</v>
      </c>
      <c r="F16" s="4">
        <v>4.22</v>
      </c>
      <c r="G16" s="4" t="str">
        <f t="array" ref="G16">_xludf.IFS(F16&gt;6.2, 1, F16&lt;3.7, 2, TRUE, 0)</f>
        <v>#NAME?</v>
      </c>
      <c r="H16" s="4">
        <v>13.3</v>
      </c>
      <c r="I16" s="4" t="str">
        <f t="array" ref="I16">_xludf.IFS(H16&gt;18, 1, H16&lt;13, 2, TRUE, 0)</f>
        <v>#NAME?</v>
      </c>
      <c r="J16" s="4">
        <v>39.9</v>
      </c>
      <c r="K16" s="4" t="str">
        <f t="array" ref="K16">_xludf.IFS(J16&gt;55, 1, J16&lt;34, 2, TRUE, 0)</f>
        <v>#NAME?</v>
      </c>
      <c r="L16" s="4">
        <v>94.5</v>
      </c>
      <c r="M16" s="4">
        <v>0.0</v>
      </c>
      <c r="N16" s="4">
        <v>31.5</v>
      </c>
      <c r="O16" s="4">
        <v>0.0</v>
      </c>
      <c r="P16" s="4">
        <v>33.3</v>
      </c>
      <c r="Q16" s="4">
        <v>0.0</v>
      </c>
      <c r="R16" s="4">
        <v>180.0</v>
      </c>
      <c r="S16" s="4">
        <v>0.0</v>
      </c>
      <c r="T16" s="4">
        <v>13.0</v>
      </c>
      <c r="U16" s="4">
        <v>0.0</v>
      </c>
      <c r="V16" s="4">
        <v>71.0</v>
      </c>
      <c r="W16" s="4">
        <v>0.0</v>
      </c>
      <c r="X16" s="4">
        <v>23.3</v>
      </c>
      <c r="Y16" s="4">
        <v>0.0</v>
      </c>
      <c r="Z16" s="4">
        <v>4.4</v>
      </c>
      <c r="AA16" s="4">
        <v>0.0</v>
      </c>
      <c r="AB16" s="4">
        <v>0.8</v>
      </c>
      <c r="AC16" s="4">
        <v>0.0</v>
      </c>
      <c r="AD16" s="4">
        <v>0.5</v>
      </c>
      <c r="AE16" s="4">
        <v>0.0</v>
      </c>
      <c r="AF16" s="4">
        <v>137.0</v>
      </c>
      <c r="AG16" s="4" t="str">
        <f t="array" ref="AG16">_xludf.IFS(AF16&gt;100, 1, AF16&lt;70, 2, TRUE, 0)</f>
        <v>#NAME?</v>
      </c>
      <c r="AH16" s="4">
        <v>52.9</v>
      </c>
      <c r="AI16" s="4" t="str">
        <f t="array" ref="AI16">_xludf.IFS(AH16&gt;20, 1, AH16&lt;8, 2, TRUE, 0)</f>
        <v>#NAME?</v>
      </c>
      <c r="AJ16" s="4">
        <v>10.6</v>
      </c>
      <c r="AK16" s="4" t="str">
        <f t="array" ref="AK16">_xludf.IFS(AJ16&gt;1.3, 1, AJ16&lt;0.7, 2, TRUE, 0)</f>
        <v>#NAME?</v>
      </c>
      <c r="AL16" s="4">
        <v>19.0</v>
      </c>
      <c r="AM16" s="4">
        <v>0.0</v>
      </c>
      <c r="AN16" s="4">
        <v>11.0</v>
      </c>
      <c r="AO16" s="4" t="str">
        <f t="array" ref="AO16">_xludf.IFS(AN16&gt;52, 1, AN16&lt;7, 2, TRUE, 0)</f>
        <v>#NAME?</v>
      </c>
      <c r="AP16" s="4">
        <v>8.3</v>
      </c>
      <c r="AQ16" s="4">
        <v>1.0</v>
      </c>
      <c r="AR16" s="4">
        <v>167.0</v>
      </c>
      <c r="AS16" s="4">
        <v>0.0</v>
      </c>
      <c r="AT16" s="4">
        <v>121.0</v>
      </c>
      <c r="AU16" s="4">
        <v>0.0</v>
      </c>
      <c r="AV16" s="4">
        <v>9.1</v>
      </c>
      <c r="AW16" s="4">
        <v>0.0</v>
      </c>
      <c r="AX16" s="4">
        <v>5.2</v>
      </c>
      <c r="AY16" s="4">
        <v>1.0</v>
      </c>
      <c r="AZ16" s="4">
        <v>138.0</v>
      </c>
      <c r="BA16" s="4" t="str">
        <f t="array" ref="BA16">_xludf.IFS(AZ16&gt;146, 1, AZ16&lt;136, 2, TRUE, 0)</f>
        <v>#NAME?</v>
      </c>
      <c r="BB16" s="4">
        <v>4.5</v>
      </c>
      <c r="BC16" s="4" t="str">
        <f t="array" ref="BC16">_xludf.IFS(BB16&gt;5.1, 1, BB16&lt;3.5, 2, TRUE, 0)</f>
        <v>#NAME?</v>
      </c>
      <c r="BD16" s="4">
        <v>7.3</v>
      </c>
      <c r="BE16" s="4">
        <v>0.0</v>
      </c>
      <c r="BF16" s="4">
        <v>4.3</v>
      </c>
      <c r="BG16" s="4">
        <v>0.0</v>
      </c>
      <c r="BH16" s="4">
        <v>3.0</v>
      </c>
      <c r="BI16" s="4">
        <v>0.0</v>
      </c>
      <c r="BJ16" s="4">
        <v>56.0</v>
      </c>
      <c r="BK16" s="4">
        <v>0.0</v>
      </c>
      <c r="BL16" s="4">
        <v>80.0</v>
      </c>
      <c r="BM16" s="4">
        <v>0.0</v>
      </c>
      <c r="BN16" s="4">
        <v>154.0</v>
      </c>
      <c r="BO16" s="4">
        <v>0.0</v>
      </c>
      <c r="BP16" s="4">
        <v>234.0</v>
      </c>
      <c r="BQ16" s="4">
        <v>2.0</v>
      </c>
      <c r="BR16" s="4">
        <v>272.0</v>
      </c>
      <c r="BS16" s="4">
        <v>0.0</v>
      </c>
    </row>
    <row r="17">
      <c r="A17" s="4">
        <v>314908.0</v>
      </c>
      <c r="B17" s="4" t="s">
        <v>11</v>
      </c>
      <c r="C17" s="4">
        <v>81.0</v>
      </c>
      <c r="D17" s="4">
        <v>6.16</v>
      </c>
      <c r="E17" s="4" t="str">
        <f t="array" ref="E17">_xludf.IFS(D17&gt;10, 1, D17&lt;4, 2, TRUE, 0)</f>
        <v>#NAME?</v>
      </c>
      <c r="F17" s="4">
        <v>3.14</v>
      </c>
      <c r="G17" s="4" t="str">
        <f t="array" ref="G17">_xludf.IFS(F17&gt;6.2, 1, F17&lt;3.7, 2, TRUE, 0)</f>
        <v>#NAME?</v>
      </c>
      <c r="H17" s="4">
        <v>10.4</v>
      </c>
      <c r="I17" s="4" t="str">
        <f t="array" ref="I17">_xludf.IFS(H17&gt;18, 1, H17&lt;13, 2, TRUE, 0)</f>
        <v>#NAME?</v>
      </c>
      <c r="J17" s="4">
        <v>29.2</v>
      </c>
      <c r="K17" s="4" t="str">
        <f t="array" ref="K17">_xludf.IFS(J17&gt;55, 1, J17&lt;34, 2, TRUE, 0)</f>
        <v>#NAME?</v>
      </c>
      <c r="L17" s="4">
        <v>93.0</v>
      </c>
      <c r="M17" s="4">
        <v>0.0</v>
      </c>
      <c r="N17" s="4">
        <v>33.1</v>
      </c>
      <c r="O17" s="4">
        <v>1.0</v>
      </c>
      <c r="P17" s="4">
        <v>35.6</v>
      </c>
      <c r="Q17" s="4">
        <v>0.0</v>
      </c>
      <c r="R17" s="4">
        <v>87.0</v>
      </c>
      <c r="S17" s="4">
        <v>2.0</v>
      </c>
      <c r="T17" s="4">
        <v>13.3</v>
      </c>
      <c r="U17" s="4">
        <v>0.0</v>
      </c>
      <c r="V17" s="4">
        <v>66.3</v>
      </c>
      <c r="W17" s="4">
        <v>0.0</v>
      </c>
      <c r="X17" s="4">
        <v>15.1</v>
      </c>
      <c r="Y17" s="4">
        <v>2.0</v>
      </c>
      <c r="Z17" s="4">
        <v>13.5</v>
      </c>
      <c r="AA17" s="4">
        <v>1.0</v>
      </c>
      <c r="AB17" s="4">
        <v>4.5</v>
      </c>
      <c r="AC17" s="4">
        <v>0.0</v>
      </c>
      <c r="AD17" s="4">
        <v>0.6</v>
      </c>
      <c r="AE17" s="4">
        <v>0.0</v>
      </c>
      <c r="AF17" s="4">
        <v>107.0</v>
      </c>
      <c r="AG17" s="4" t="str">
        <f t="array" ref="AG17">_xludf.IFS(AF17&gt;100, 1, AF17&lt;70, 2, TRUE, 0)</f>
        <v>#NAME?</v>
      </c>
      <c r="AH17" s="4">
        <v>56.4</v>
      </c>
      <c r="AI17" s="4" t="str">
        <f t="array" ref="AI17">_xludf.IFS(AH17&gt;20, 1, AH17&lt;8, 2, TRUE, 0)</f>
        <v>#NAME?</v>
      </c>
      <c r="AJ17" s="4">
        <v>6.5</v>
      </c>
      <c r="AK17" s="4" t="str">
        <f t="array" ref="AK17">_xludf.IFS(AJ17&gt;1.3, 1, AJ17&lt;0.7, 2, TRUE, 0)</f>
        <v>#NAME?</v>
      </c>
      <c r="AL17" s="4">
        <v>33.0</v>
      </c>
      <c r="AM17" s="4">
        <v>0.0</v>
      </c>
      <c r="AN17" s="4">
        <v>36.0</v>
      </c>
      <c r="AO17" s="4" t="str">
        <f t="array" ref="AO17">_xludf.IFS(AN17&gt;52, 1, AN17&lt;7, 2, TRUE, 0)</f>
        <v>#NAME?</v>
      </c>
      <c r="AP17" s="4">
        <v>4.6</v>
      </c>
      <c r="AQ17" s="4">
        <v>0.0</v>
      </c>
      <c r="AR17" s="4">
        <v>109.0</v>
      </c>
      <c r="AS17" s="4">
        <v>0.0</v>
      </c>
      <c r="AT17" s="4">
        <v>52.0</v>
      </c>
      <c r="AU17" s="4">
        <v>0.0</v>
      </c>
      <c r="AV17" s="4">
        <v>9.0</v>
      </c>
      <c r="AW17" s="4">
        <v>0.0</v>
      </c>
      <c r="AX17" s="4">
        <v>6.8</v>
      </c>
      <c r="AY17" s="4">
        <v>1.0</v>
      </c>
      <c r="AZ17" s="4">
        <v>133.0</v>
      </c>
      <c r="BA17" s="4" t="str">
        <f t="array" ref="BA17">_xludf.IFS(AZ17&gt;146, 1, AZ17&lt;136, 2, TRUE, 0)</f>
        <v>#NAME?</v>
      </c>
      <c r="BB17" s="4">
        <v>5.2</v>
      </c>
      <c r="BC17" s="4" t="str">
        <f t="array" ref="BC17">_xludf.IFS(BB17&gt;5.1, 1, BB17&lt;3.5, 2, TRUE, 0)</f>
        <v>#NAME?</v>
      </c>
      <c r="BD17" s="4">
        <v>6.7</v>
      </c>
      <c r="BE17" s="4">
        <v>0.0</v>
      </c>
      <c r="BF17" s="4">
        <v>3.3</v>
      </c>
      <c r="BG17" s="4">
        <v>2.0</v>
      </c>
      <c r="BH17" s="4">
        <v>3.4</v>
      </c>
      <c r="BI17" s="4">
        <v>0.0</v>
      </c>
      <c r="BJ17" s="4">
        <v>153.0</v>
      </c>
      <c r="BK17" s="4">
        <v>1.0</v>
      </c>
      <c r="BL17" s="4">
        <v>39.0</v>
      </c>
      <c r="BM17" s="4">
        <v>0.0</v>
      </c>
      <c r="BN17" s="4">
        <v>129.0</v>
      </c>
      <c r="BO17" s="4">
        <v>2.0</v>
      </c>
      <c r="BP17" s="4">
        <v>168.0</v>
      </c>
      <c r="BQ17" s="4">
        <v>2.0</v>
      </c>
      <c r="BR17" s="4">
        <v>276.0</v>
      </c>
      <c r="BS17" s="4">
        <v>0.0</v>
      </c>
    </row>
    <row r="18">
      <c r="A18" s="4">
        <v>320078.0</v>
      </c>
      <c r="B18" s="4" t="s">
        <v>11</v>
      </c>
      <c r="C18" s="4">
        <v>68.0</v>
      </c>
      <c r="D18" s="4">
        <v>4.83</v>
      </c>
      <c r="E18" s="4" t="str">
        <f t="array" ref="E18">_xludf.IFS(D18&gt;10, 1, D18&lt;4, 2, TRUE, 0)</f>
        <v>#NAME?</v>
      </c>
      <c r="F18" s="4">
        <v>3.57</v>
      </c>
      <c r="G18" s="4" t="str">
        <f t="array" ref="G18">_xludf.IFS(F18&gt;6.2, 1, F18&lt;3.7, 2, TRUE, 0)</f>
        <v>#NAME?</v>
      </c>
      <c r="H18" s="4">
        <v>10.7</v>
      </c>
      <c r="I18" s="4" t="str">
        <f t="array" ref="I18">_xludf.IFS(H18&gt;18, 1, H18&lt;13, 2, TRUE, 0)</f>
        <v>#NAME?</v>
      </c>
      <c r="J18" s="4">
        <v>30.3</v>
      </c>
      <c r="K18" s="4" t="str">
        <f t="array" ref="K18">_xludf.IFS(J18&gt;55, 1, J18&lt;34, 2, TRUE, 0)</f>
        <v>#NAME?</v>
      </c>
      <c r="L18" s="4">
        <v>84.9</v>
      </c>
      <c r="M18" s="4">
        <v>0.0</v>
      </c>
      <c r="N18" s="4">
        <v>30.0</v>
      </c>
      <c r="O18" s="4">
        <v>0.0</v>
      </c>
      <c r="P18" s="4">
        <v>35.3</v>
      </c>
      <c r="Q18" s="4">
        <v>0.0</v>
      </c>
      <c r="R18" s="4">
        <v>137.0</v>
      </c>
      <c r="S18" s="4">
        <v>2.0</v>
      </c>
      <c r="T18" s="4">
        <v>13.1</v>
      </c>
      <c r="U18" s="4">
        <v>0.0</v>
      </c>
      <c r="V18" s="4">
        <v>47.9</v>
      </c>
      <c r="W18" s="4">
        <v>0.0</v>
      </c>
      <c r="X18" s="4">
        <v>33.1</v>
      </c>
      <c r="Y18" s="4">
        <v>0.0</v>
      </c>
      <c r="Z18" s="4">
        <v>12.2</v>
      </c>
      <c r="AA18" s="4">
        <v>1.0</v>
      </c>
      <c r="AB18" s="4">
        <v>6.4</v>
      </c>
      <c r="AC18" s="4">
        <v>1.0</v>
      </c>
      <c r="AD18" s="4">
        <v>0.4</v>
      </c>
      <c r="AE18" s="4">
        <v>0.0</v>
      </c>
      <c r="AF18" s="4">
        <v>195.0</v>
      </c>
      <c r="AG18" s="4" t="str">
        <f t="array" ref="AG18">_xludf.IFS(AF18&gt;100, 1, AF18&lt;70, 2, TRUE, 0)</f>
        <v>#NAME?</v>
      </c>
      <c r="AH18" s="4">
        <v>37.7</v>
      </c>
      <c r="AI18" s="4" t="str">
        <f t="array" ref="AI18">_xludf.IFS(AH18&gt;20, 1, AH18&lt;8, 2, TRUE, 0)</f>
        <v>#NAME?</v>
      </c>
      <c r="AJ18" s="4">
        <v>8.4</v>
      </c>
      <c r="AK18" s="4" t="str">
        <f t="array" ref="AK18">_xludf.IFS(AJ18&gt;1.3, 1, AJ18&lt;0.7, 2, TRUE, 0)</f>
        <v>#NAME?</v>
      </c>
      <c r="AL18" s="4">
        <v>7.0</v>
      </c>
      <c r="AM18" s="4">
        <v>2.0</v>
      </c>
      <c r="AN18" s="4">
        <v>9.0</v>
      </c>
      <c r="AO18" s="4" t="str">
        <f t="array" ref="AO18">_xludf.IFS(AN18&gt;52, 1, AN18&lt;7, 2, TRUE, 0)</f>
        <v>#NAME?</v>
      </c>
      <c r="AP18" s="4">
        <v>5.4</v>
      </c>
      <c r="AQ18" s="4">
        <v>0.0</v>
      </c>
      <c r="AR18" s="4">
        <v>140.0</v>
      </c>
      <c r="AS18" s="4">
        <v>0.0</v>
      </c>
      <c r="AT18" s="4">
        <v>138.0</v>
      </c>
      <c r="AU18" s="4">
        <v>0.0</v>
      </c>
      <c r="AV18" s="4">
        <v>8.2</v>
      </c>
      <c r="AW18" s="4">
        <v>2.0</v>
      </c>
      <c r="AX18" s="4">
        <v>4.3</v>
      </c>
      <c r="AY18" s="4">
        <v>0.0</v>
      </c>
      <c r="AZ18" s="4">
        <v>128.0</v>
      </c>
      <c r="BA18" s="4" t="str">
        <f t="array" ref="BA18">_xludf.IFS(AZ18&gt;146, 1, AZ18&lt;136, 2, TRUE, 0)</f>
        <v>#NAME?</v>
      </c>
      <c r="BB18" s="4">
        <v>4.8</v>
      </c>
      <c r="BC18" s="4" t="str">
        <f t="array" ref="BC18">_xludf.IFS(BB18&gt;5.1, 1, BB18&lt;3.5, 2, TRUE, 0)</f>
        <v>#NAME?</v>
      </c>
      <c r="BD18" s="4">
        <v>7.3</v>
      </c>
      <c r="BE18" s="4">
        <v>0.0</v>
      </c>
      <c r="BF18" s="4">
        <v>4.2</v>
      </c>
      <c r="BG18" s="4">
        <v>0.0</v>
      </c>
      <c r="BH18" s="4">
        <v>3.1</v>
      </c>
      <c r="BI18" s="4">
        <v>0.0</v>
      </c>
      <c r="BJ18" s="4">
        <v>70.0</v>
      </c>
      <c r="BK18" s="4">
        <v>0.0</v>
      </c>
      <c r="BL18" s="4">
        <v>52.0</v>
      </c>
      <c r="BM18" s="4">
        <v>0.0</v>
      </c>
      <c r="BN18" s="4">
        <v>141.0</v>
      </c>
      <c r="BO18" s="4">
        <v>0.0</v>
      </c>
      <c r="BP18" s="4">
        <v>193.0</v>
      </c>
      <c r="BQ18" s="4">
        <v>2.0</v>
      </c>
      <c r="BR18" s="4">
        <v>405.0</v>
      </c>
      <c r="BS18" s="4">
        <v>1.0</v>
      </c>
    </row>
    <row r="19">
      <c r="A19" s="4">
        <v>323098.0</v>
      </c>
      <c r="B19" s="4" t="s">
        <v>21</v>
      </c>
      <c r="C19" s="4">
        <v>49.0</v>
      </c>
      <c r="D19" s="4">
        <v>9.85</v>
      </c>
      <c r="E19" s="4" t="str">
        <f t="array" ref="E19">_xludf.IFS(D19&gt;10, 1, D19&lt;4, 2, TRUE, 0)</f>
        <v>#NAME?</v>
      </c>
      <c r="F19" s="4">
        <v>3.71</v>
      </c>
      <c r="G19" s="4" t="str">
        <f t="array" ref="G19">_xludf.IFS(F19&gt;6.2, 1, F19&lt;3.7, 2, TRUE, 0)</f>
        <v>#NAME?</v>
      </c>
      <c r="H19" s="4">
        <v>10.3</v>
      </c>
      <c r="I19" s="4" t="str">
        <f t="array" ref="I19">_xludf.IFS(H19&gt;18, 1, H19&lt;13, 2, TRUE, 0)</f>
        <v>#NAME?</v>
      </c>
      <c r="J19" s="4">
        <v>31.4</v>
      </c>
      <c r="K19" s="4" t="str">
        <f t="array" ref="K19">_xludf.IFS(J19&gt;55, 1, J19&lt;34, 2, TRUE, 0)</f>
        <v>#NAME?</v>
      </c>
      <c r="L19" s="4">
        <v>84.6</v>
      </c>
      <c r="M19" s="4">
        <v>0.0</v>
      </c>
      <c r="N19" s="4">
        <v>27.8</v>
      </c>
      <c r="O19" s="4">
        <v>0.0</v>
      </c>
      <c r="P19" s="4">
        <v>32.8</v>
      </c>
      <c r="Q19" s="4">
        <v>0.0</v>
      </c>
      <c r="R19" s="4">
        <v>503.0</v>
      </c>
      <c r="S19" s="4">
        <v>1.0</v>
      </c>
      <c r="T19" s="4">
        <v>13.5</v>
      </c>
      <c r="U19" s="4">
        <v>0.0</v>
      </c>
      <c r="V19" s="4">
        <v>75.5</v>
      </c>
      <c r="W19" s="4">
        <v>0.0</v>
      </c>
      <c r="X19" s="4">
        <v>13.1</v>
      </c>
      <c r="Y19" s="4">
        <v>2.0</v>
      </c>
      <c r="Z19" s="4">
        <v>7.1</v>
      </c>
      <c r="AA19" s="4">
        <v>0.0</v>
      </c>
      <c r="AB19" s="4">
        <v>4.0</v>
      </c>
      <c r="AC19" s="4">
        <v>0.0</v>
      </c>
      <c r="AD19" s="4">
        <v>0.3</v>
      </c>
      <c r="AE19" s="4">
        <v>0.0</v>
      </c>
      <c r="AF19" s="4">
        <v>93.0</v>
      </c>
      <c r="AG19" s="4" t="str">
        <f t="array" ref="AG19">_xludf.IFS(AF19&gt;100, 1, AF19&lt;70, 2, TRUE, 0)</f>
        <v>#NAME?</v>
      </c>
      <c r="AH19" s="4">
        <v>64.8</v>
      </c>
      <c r="AI19" s="4" t="str">
        <f t="array" ref="AI19">_xludf.IFS(AH19&gt;20, 1, AH19&lt;8, 2, TRUE, 0)</f>
        <v>#NAME?</v>
      </c>
      <c r="AJ19" s="4">
        <v>9.8</v>
      </c>
      <c r="AK19" s="4" t="str">
        <f t="array" ref="AK19">_xludf.IFS(AJ19&gt;1.3, 1, AJ19&lt;0.7, 2, TRUE, 0)</f>
        <v>#NAME?</v>
      </c>
      <c r="AL19" s="4">
        <v>14.0</v>
      </c>
      <c r="AM19" s="4">
        <v>0.0</v>
      </c>
      <c r="AN19" s="4">
        <v>12.0</v>
      </c>
      <c r="AO19" s="4" t="str">
        <f t="array" ref="AO19">_xludf.IFS(AN19&gt;52, 1, AN19&lt;7, 2, TRUE, 0)</f>
        <v>#NAME?</v>
      </c>
      <c r="AP19" s="4">
        <v>7.6</v>
      </c>
      <c r="AQ19" s="4">
        <v>0.0</v>
      </c>
      <c r="AR19" s="4">
        <v>158.0</v>
      </c>
      <c r="AS19" s="4">
        <v>0.0</v>
      </c>
      <c r="AT19" s="4">
        <v>92.0</v>
      </c>
      <c r="AU19" s="4">
        <v>0.0</v>
      </c>
      <c r="AV19" s="4">
        <v>9.7</v>
      </c>
      <c r="AW19" s="4">
        <v>0.0</v>
      </c>
      <c r="AX19" s="4">
        <v>4.3</v>
      </c>
      <c r="AY19" s="4">
        <v>0.0</v>
      </c>
      <c r="AZ19" s="4">
        <v>134.0</v>
      </c>
      <c r="BA19" s="4" t="str">
        <f t="array" ref="BA19">_xludf.IFS(AZ19&gt;146, 1, AZ19&lt;136, 2, TRUE, 0)</f>
        <v>#NAME?</v>
      </c>
      <c r="BB19" s="4">
        <v>5.1</v>
      </c>
      <c r="BC19" s="4" t="str">
        <f t="array" ref="BC19">_xludf.IFS(BB19&gt;5.1, 1, BB19&lt;3.5, 2, TRUE, 0)</f>
        <v>#NAME?</v>
      </c>
      <c r="BD19" s="4">
        <v>7.2</v>
      </c>
      <c r="BE19" s="4">
        <v>0.0</v>
      </c>
      <c r="BF19" s="4">
        <v>3.8</v>
      </c>
      <c r="BG19" s="4">
        <v>0.0</v>
      </c>
      <c r="BH19" s="4">
        <v>3.4</v>
      </c>
      <c r="BI19" s="4">
        <v>0.0</v>
      </c>
      <c r="BJ19" s="4">
        <v>155.0</v>
      </c>
      <c r="BK19" s="4">
        <v>1.0</v>
      </c>
      <c r="BL19" s="4">
        <v>25.0</v>
      </c>
      <c r="BM19" s="4">
        <v>2.0</v>
      </c>
      <c r="BN19" s="4">
        <v>186.0</v>
      </c>
      <c r="BO19" s="4">
        <v>0.0</v>
      </c>
      <c r="BP19" s="4">
        <v>211.0</v>
      </c>
      <c r="BQ19" s="4">
        <v>2.0</v>
      </c>
      <c r="BR19" s="4">
        <v>384.0</v>
      </c>
      <c r="BS19" s="4">
        <v>0.0</v>
      </c>
    </row>
    <row r="20">
      <c r="A20" s="4">
        <v>331383.0</v>
      </c>
      <c r="B20" s="4" t="s">
        <v>11</v>
      </c>
      <c r="C20" s="4">
        <v>69.0</v>
      </c>
      <c r="D20" s="4">
        <v>9.07</v>
      </c>
      <c r="E20" s="4" t="str">
        <f t="array" ref="E20">_xludf.IFS(D20&gt;10, 1, D20&lt;4, 2, TRUE, 0)</f>
        <v>#NAME?</v>
      </c>
      <c r="F20" s="4">
        <v>2.82</v>
      </c>
      <c r="G20" s="4" t="str">
        <f t="array" ref="G20">_xludf.IFS(F20&gt;6.2, 1, F20&lt;3.7, 2, TRUE, 0)</f>
        <v>#NAME?</v>
      </c>
      <c r="H20" s="4">
        <v>8.6</v>
      </c>
      <c r="I20" s="4" t="str">
        <f t="array" ref="I20">_xludf.IFS(H20&gt;18, 1, H20&lt;13, 2, TRUE, 0)</f>
        <v>#NAME?</v>
      </c>
      <c r="J20" s="4">
        <v>25.7</v>
      </c>
      <c r="K20" s="4" t="str">
        <f t="array" ref="K20">_xludf.IFS(J20&gt;55, 1, J20&lt;34, 2, TRUE, 0)</f>
        <v>#NAME?</v>
      </c>
      <c r="L20" s="4">
        <v>91.1</v>
      </c>
      <c r="M20" s="4">
        <v>0.0</v>
      </c>
      <c r="N20" s="4">
        <v>30.5</v>
      </c>
      <c r="O20" s="4">
        <v>0.0</v>
      </c>
      <c r="P20" s="4">
        <v>33.5</v>
      </c>
      <c r="Q20" s="4">
        <v>0.0</v>
      </c>
      <c r="R20" s="4">
        <v>230.0</v>
      </c>
      <c r="S20" s="4">
        <v>0.0</v>
      </c>
      <c r="T20" s="4">
        <v>14.9</v>
      </c>
      <c r="U20" s="4">
        <v>0.0</v>
      </c>
      <c r="V20" s="4">
        <v>76.4</v>
      </c>
      <c r="W20" s="4">
        <v>0.0</v>
      </c>
      <c r="X20" s="4">
        <v>12.2</v>
      </c>
      <c r="Y20" s="4">
        <v>2.0</v>
      </c>
      <c r="Z20" s="4">
        <v>4.4</v>
      </c>
      <c r="AA20" s="4">
        <v>0.0</v>
      </c>
      <c r="AB20" s="4">
        <v>6.4</v>
      </c>
      <c r="AC20" s="4">
        <v>1.0</v>
      </c>
      <c r="AD20" s="4">
        <v>0.6</v>
      </c>
      <c r="AE20" s="4">
        <v>0.0</v>
      </c>
      <c r="AF20" s="4">
        <v>166.0</v>
      </c>
      <c r="AG20" s="4" t="str">
        <f t="array" ref="AG20">_xludf.IFS(AF20&gt;100, 1, AF20&lt;70, 2, TRUE, 0)</f>
        <v>#NAME?</v>
      </c>
      <c r="AH20" s="4">
        <v>69.6</v>
      </c>
      <c r="AI20" s="4" t="str">
        <f t="array" ref="AI20">_xludf.IFS(AH20&gt;20, 1, AH20&lt;8, 2, TRUE, 0)</f>
        <v>#NAME?</v>
      </c>
      <c r="AJ20" s="4">
        <v>10.4</v>
      </c>
      <c r="AK20" s="4" t="str">
        <f t="array" ref="AK20">_xludf.IFS(AJ20&gt;1.3, 1, AJ20&lt;0.7, 2, TRUE, 0)</f>
        <v>#NAME?</v>
      </c>
      <c r="AL20" s="4">
        <v>11.0</v>
      </c>
      <c r="AM20" s="4">
        <v>2.0</v>
      </c>
      <c r="AN20" s="4">
        <v>12.0</v>
      </c>
      <c r="AO20" s="4" t="str">
        <f t="array" ref="AO20">_xludf.IFS(AN20&gt;52, 1, AN20&lt;7, 2, TRUE, 0)</f>
        <v>#NAME?</v>
      </c>
      <c r="AP20" s="4">
        <v>9.7</v>
      </c>
      <c r="AQ20" s="4">
        <v>1.0</v>
      </c>
      <c r="AR20" s="4">
        <v>89.0</v>
      </c>
      <c r="AS20" s="4">
        <v>0.0</v>
      </c>
      <c r="AT20" s="4">
        <v>64.0</v>
      </c>
      <c r="AU20" s="4">
        <v>0.0</v>
      </c>
      <c r="AV20" s="4">
        <v>8.2</v>
      </c>
      <c r="AW20" s="4">
        <v>2.0</v>
      </c>
      <c r="AX20" s="4">
        <v>6.7</v>
      </c>
      <c r="AY20" s="4">
        <v>1.0</v>
      </c>
      <c r="AZ20" s="4">
        <v>136.0</v>
      </c>
      <c r="BA20" s="4" t="str">
        <f t="array" ref="BA20">_xludf.IFS(AZ20&gt;146, 1, AZ20&lt;136, 2, TRUE, 0)</f>
        <v>#NAME?</v>
      </c>
      <c r="BB20" s="4">
        <v>5.0</v>
      </c>
      <c r="BC20" s="4" t="str">
        <f t="array" ref="BC20">_xludf.IFS(BB20&gt;5.1, 1, BB20&lt;3.5, 2, TRUE, 0)</f>
        <v>#NAME?</v>
      </c>
      <c r="BD20" s="4">
        <v>6.3</v>
      </c>
      <c r="BE20" s="4">
        <v>2.0</v>
      </c>
      <c r="BF20" s="4">
        <v>3.7</v>
      </c>
      <c r="BG20" s="4">
        <v>0.0</v>
      </c>
      <c r="BH20" s="4">
        <v>2.6</v>
      </c>
      <c r="BI20" s="4">
        <v>0.0</v>
      </c>
      <c r="BJ20" s="4">
        <v>131.0</v>
      </c>
      <c r="BK20" s="4">
        <v>1.0</v>
      </c>
      <c r="BL20" s="4">
        <v>56.0</v>
      </c>
      <c r="BM20" s="4">
        <v>0.0</v>
      </c>
      <c r="BN20" s="4">
        <v>156.0</v>
      </c>
      <c r="BO20" s="4">
        <v>0.0</v>
      </c>
      <c r="BP20" s="4">
        <v>212.0</v>
      </c>
      <c r="BQ20" s="4">
        <v>2.0</v>
      </c>
      <c r="BR20" s="4">
        <v>446.0</v>
      </c>
      <c r="BS20" s="4">
        <v>1.0</v>
      </c>
    </row>
    <row r="21">
      <c r="A21" s="4">
        <v>338780.0</v>
      </c>
      <c r="B21" s="4" t="s">
        <v>11</v>
      </c>
      <c r="C21" s="4">
        <v>70.0</v>
      </c>
      <c r="D21" s="4">
        <v>6.31</v>
      </c>
      <c r="E21" s="4" t="str">
        <f t="array" ref="E21">_xludf.IFS(D21&gt;10, 1, D21&lt;4, 2, TRUE, 0)</f>
        <v>#NAME?</v>
      </c>
      <c r="F21" s="4">
        <v>4.0</v>
      </c>
      <c r="G21" s="4" t="str">
        <f t="array" ref="G21">_xludf.IFS(F21&gt;6.2, 1, F21&lt;3.7, 2, TRUE, 0)</f>
        <v>#NAME?</v>
      </c>
      <c r="H21" s="4">
        <v>11.7</v>
      </c>
      <c r="I21" s="4" t="str">
        <f t="array" ref="I21">_xludf.IFS(H21&gt;18, 1, H21&lt;13, 2, TRUE, 0)</f>
        <v>#NAME?</v>
      </c>
      <c r="J21" s="4">
        <v>33.3</v>
      </c>
      <c r="K21" s="4" t="str">
        <f t="array" ref="K21">_xludf.IFS(J21&gt;55, 1, J21&lt;34, 2, TRUE, 0)</f>
        <v>#NAME?</v>
      </c>
      <c r="L21" s="4">
        <v>83.3</v>
      </c>
      <c r="M21" s="4">
        <v>0.0</v>
      </c>
      <c r="N21" s="4">
        <v>29.3</v>
      </c>
      <c r="O21" s="4">
        <v>0.0</v>
      </c>
      <c r="P21" s="4">
        <v>35.1</v>
      </c>
      <c r="Q21" s="4">
        <v>0.0</v>
      </c>
      <c r="R21" s="4">
        <v>175.0</v>
      </c>
      <c r="S21" s="4">
        <v>0.0</v>
      </c>
      <c r="T21" s="4">
        <v>13.5</v>
      </c>
      <c r="U21" s="4">
        <v>0.0</v>
      </c>
      <c r="V21" s="4">
        <v>58.8</v>
      </c>
      <c r="W21" s="4">
        <v>0.0</v>
      </c>
      <c r="X21" s="4">
        <v>20.1</v>
      </c>
      <c r="Y21" s="4">
        <v>2.0</v>
      </c>
      <c r="Z21" s="4">
        <v>8.7</v>
      </c>
      <c r="AA21" s="4">
        <v>0.0</v>
      </c>
      <c r="AB21" s="4">
        <v>11.4</v>
      </c>
      <c r="AC21" s="4">
        <v>1.0</v>
      </c>
      <c r="AD21" s="4">
        <v>1.0</v>
      </c>
      <c r="AE21" s="4">
        <v>0.0</v>
      </c>
      <c r="AF21" s="4">
        <v>265.0</v>
      </c>
      <c r="AG21" s="4" t="str">
        <f t="array" ref="AG21">_xludf.IFS(AF21&gt;100, 1, AF21&lt;70, 2, TRUE, 0)</f>
        <v>#NAME?</v>
      </c>
      <c r="AH21" s="4">
        <v>59.1</v>
      </c>
      <c r="AI21" s="4" t="str">
        <f t="array" ref="AI21">_xludf.IFS(AH21&gt;20, 1, AH21&lt;8, 2, TRUE, 0)</f>
        <v>#NAME?</v>
      </c>
      <c r="AJ21" s="4">
        <v>8.6</v>
      </c>
      <c r="AK21" s="4" t="str">
        <f t="array" ref="AK21">_xludf.IFS(AJ21&gt;1.3, 1, AJ21&lt;0.7, 2, TRUE, 0)</f>
        <v>#NAME?</v>
      </c>
      <c r="AL21" s="4">
        <v>10.0</v>
      </c>
      <c r="AM21" s="4">
        <v>2.0</v>
      </c>
      <c r="AN21" s="4">
        <v>12.0</v>
      </c>
      <c r="AO21" s="4" t="str">
        <f t="array" ref="AO21">_xludf.IFS(AN21&gt;52, 1, AN21&lt;7, 2, TRUE, 0)</f>
        <v>#NAME?</v>
      </c>
      <c r="AP21" s="4">
        <v>5.8</v>
      </c>
      <c r="AQ21" s="4">
        <v>0.0</v>
      </c>
      <c r="AR21" s="4">
        <v>128.0</v>
      </c>
      <c r="AS21" s="4">
        <v>0.0</v>
      </c>
      <c r="AT21" s="4">
        <v>113.0</v>
      </c>
      <c r="AU21" s="4">
        <v>0.0</v>
      </c>
      <c r="AV21" s="4">
        <v>9.1</v>
      </c>
      <c r="AW21" s="4">
        <v>0.0</v>
      </c>
      <c r="AX21" s="4">
        <v>3.5</v>
      </c>
      <c r="AY21" s="4">
        <v>0.0</v>
      </c>
      <c r="AZ21" s="4">
        <v>136.0</v>
      </c>
      <c r="BA21" s="4" t="str">
        <f t="array" ref="BA21">_xludf.IFS(AZ21&gt;146, 1, AZ21&lt;136, 2, TRUE, 0)</f>
        <v>#NAME?</v>
      </c>
      <c r="BB21" s="4">
        <v>4.0</v>
      </c>
      <c r="BC21" s="4" t="str">
        <f t="array" ref="BC21">_xludf.IFS(BB21&gt;5.1, 1, BB21&lt;3.5, 2, TRUE, 0)</f>
        <v>#NAME?</v>
      </c>
      <c r="BD21" s="4">
        <v>7.6</v>
      </c>
      <c r="BE21" s="4">
        <v>0.0</v>
      </c>
      <c r="BF21" s="4">
        <v>4.1</v>
      </c>
      <c r="BG21" s="4">
        <v>0.0</v>
      </c>
      <c r="BH21" s="4">
        <v>3.5</v>
      </c>
      <c r="BI21" s="4">
        <v>0.0</v>
      </c>
      <c r="BJ21" s="4">
        <v>71.0</v>
      </c>
      <c r="BK21" s="4">
        <v>0.0</v>
      </c>
      <c r="BL21" s="4">
        <v>46.0</v>
      </c>
      <c r="BM21" s="4">
        <v>0.0</v>
      </c>
      <c r="BN21" s="4">
        <v>179.0</v>
      </c>
      <c r="BO21" s="4">
        <v>0.0</v>
      </c>
      <c r="BP21" s="4">
        <v>225.0</v>
      </c>
      <c r="BQ21" s="4">
        <v>2.0</v>
      </c>
      <c r="BR21" s="4">
        <v>161.0</v>
      </c>
      <c r="BS21" s="4">
        <v>0.0</v>
      </c>
    </row>
    <row r="22">
      <c r="A22" s="4">
        <v>345858.0</v>
      </c>
      <c r="B22" s="4" t="s">
        <v>11</v>
      </c>
      <c r="C22" s="4">
        <v>69.0</v>
      </c>
      <c r="D22" s="4">
        <v>6.7</v>
      </c>
      <c r="E22" s="4" t="str">
        <f t="array" ref="E22">_xludf.IFS(D22&gt;10, 1, D22&lt;4, 2, TRUE, 0)</f>
        <v>#NAME?</v>
      </c>
      <c r="F22" s="4">
        <v>3.84</v>
      </c>
      <c r="G22" s="4" t="str">
        <f t="array" ref="G22">_xludf.IFS(F22&gt;6.2, 1, F22&lt;3.7, 2, TRUE, 0)</f>
        <v>#NAME?</v>
      </c>
      <c r="H22" s="4">
        <v>11.3</v>
      </c>
      <c r="I22" s="4" t="str">
        <f t="array" ref="I22">_xludf.IFS(H22&gt;18, 1, H22&lt;13, 2, TRUE, 0)</f>
        <v>#NAME?</v>
      </c>
      <c r="J22" s="4">
        <v>33.1</v>
      </c>
      <c r="K22" s="4" t="str">
        <f t="array" ref="K22">_xludf.IFS(J22&gt;55, 1, J22&lt;34, 2, TRUE, 0)</f>
        <v>#NAME?</v>
      </c>
      <c r="L22" s="4">
        <v>86.2</v>
      </c>
      <c r="M22" s="4">
        <v>0.0</v>
      </c>
      <c r="N22" s="4">
        <v>29.4</v>
      </c>
      <c r="O22" s="4">
        <v>0.0</v>
      </c>
      <c r="P22" s="4">
        <v>34.1</v>
      </c>
      <c r="Q22" s="4">
        <v>0.0</v>
      </c>
      <c r="R22" s="4">
        <v>202.0</v>
      </c>
      <c r="S22" s="4">
        <v>0.0</v>
      </c>
      <c r="T22" s="4">
        <v>17.4</v>
      </c>
      <c r="U22" s="4">
        <v>1.0</v>
      </c>
      <c r="V22" s="4">
        <v>53.8</v>
      </c>
      <c r="W22" s="4">
        <v>0.0</v>
      </c>
      <c r="X22" s="4">
        <v>31.2</v>
      </c>
      <c r="Y22" s="4">
        <v>0.0</v>
      </c>
      <c r="Z22" s="4">
        <v>9.1</v>
      </c>
      <c r="AA22" s="4">
        <v>0.0</v>
      </c>
      <c r="AB22" s="4">
        <v>5.2</v>
      </c>
      <c r="AC22" s="4">
        <v>0.0</v>
      </c>
      <c r="AD22" s="4">
        <v>0.7</v>
      </c>
      <c r="AE22" s="4">
        <v>0.0</v>
      </c>
      <c r="AF22" s="4">
        <v>106.0</v>
      </c>
      <c r="AG22" s="4" t="str">
        <f t="array" ref="AG22">_xludf.IFS(AF22&gt;100, 1, AF22&lt;70, 2, TRUE, 0)</f>
        <v>#NAME?</v>
      </c>
      <c r="AH22" s="4">
        <v>74.4</v>
      </c>
      <c r="AI22" s="4" t="str">
        <f t="array" ref="AI22">_xludf.IFS(AH22&gt;20, 1, AH22&lt;8, 2, TRUE, 0)</f>
        <v>#NAME?</v>
      </c>
      <c r="AJ22" s="4">
        <v>11.3</v>
      </c>
      <c r="AK22" s="4" t="str">
        <f t="array" ref="AK22">_xludf.IFS(AJ22&gt;1.3, 1, AJ22&lt;0.7, 2, TRUE, 0)</f>
        <v>#NAME?</v>
      </c>
      <c r="AL22" s="4">
        <v>14.0</v>
      </c>
      <c r="AM22" s="4">
        <v>0.0</v>
      </c>
      <c r="AN22" s="4">
        <v>12.0</v>
      </c>
      <c r="AO22" s="4" t="str">
        <f t="array" ref="AO22">_xludf.IFS(AN22&gt;52, 1, AN22&lt;7, 2, TRUE, 0)</f>
        <v>#NAME?</v>
      </c>
      <c r="AP22" s="4">
        <v>8.4</v>
      </c>
      <c r="AQ22" s="4">
        <v>1.0</v>
      </c>
      <c r="AR22" s="4">
        <v>162.0</v>
      </c>
      <c r="AS22" s="4">
        <v>0.0</v>
      </c>
      <c r="AT22" s="4">
        <v>316.0</v>
      </c>
      <c r="AU22" s="4">
        <v>1.0</v>
      </c>
      <c r="AV22" s="4">
        <v>8.8</v>
      </c>
      <c r="AW22" s="4">
        <v>0.0</v>
      </c>
      <c r="AX22" s="4">
        <v>5.5</v>
      </c>
      <c r="AY22" s="4">
        <v>1.0</v>
      </c>
      <c r="AZ22" s="4">
        <v>140.0</v>
      </c>
      <c r="BA22" s="4" t="str">
        <f t="array" ref="BA22">_xludf.IFS(AZ22&gt;146, 1, AZ22&lt;136, 2, TRUE, 0)</f>
        <v>#NAME?</v>
      </c>
      <c r="BB22" s="4">
        <v>3.8</v>
      </c>
      <c r="BC22" s="4" t="str">
        <f t="array" ref="BC22">_xludf.IFS(BB22&gt;5.1, 1, BB22&lt;3.5, 2, TRUE, 0)</f>
        <v>#NAME?</v>
      </c>
      <c r="BD22" s="4">
        <v>6.8</v>
      </c>
      <c r="BE22" s="4">
        <v>0.0</v>
      </c>
      <c r="BF22" s="4">
        <v>4.1</v>
      </c>
      <c r="BG22" s="4">
        <v>0.0</v>
      </c>
      <c r="BH22" s="4">
        <v>2.7</v>
      </c>
      <c r="BI22" s="4">
        <v>0.0</v>
      </c>
      <c r="BJ22" s="4">
        <v>60.0</v>
      </c>
      <c r="BK22" s="4">
        <v>0.0</v>
      </c>
      <c r="BL22" s="4">
        <v>64.0</v>
      </c>
      <c r="BM22" s="4">
        <v>0.0</v>
      </c>
      <c r="BN22" s="4">
        <v>171.0</v>
      </c>
      <c r="BO22" s="4">
        <v>0.0</v>
      </c>
      <c r="BP22" s="4">
        <v>235.0</v>
      </c>
      <c r="BQ22" s="4">
        <v>2.0</v>
      </c>
      <c r="BR22" s="4">
        <v>330.0</v>
      </c>
      <c r="BS22" s="4">
        <v>0.0</v>
      </c>
    </row>
    <row r="23">
      <c r="A23" s="4">
        <v>347741.0</v>
      </c>
      <c r="B23" s="4" t="s">
        <v>21</v>
      </c>
      <c r="C23" s="4">
        <v>63.0</v>
      </c>
      <c r="D23" s="4">
        <v>6.64</v>
      </c>
      <c r="E23" s="4" t="str">
        <f t="array" ref="E23">_xludf.IFS(D23&gt;10, 1, D23&lt;4, 2, TRUE, 0)</f>
        <v>#NAME?</v>
      </c>
      <c r="F23" s="4">
        <v>3.15</v>
      </c>
      <c r="G23" s="4" t="str">
        <f t="array" ref="G23">_xludf.IFS(F23&gt;6.2, 1, F23&lt;3.7, 2, TRUE, 0)</f>
        <v>#NAME?</v>
      </c>
      <c r="H23" s="4">
        <v>9.5</v>
      </c>
      <c r="I23" s="4" t="str">
        <f t="array" ref="I23">_xludf.IFS(H23&gt;18, 1, H23&lt;13, 2, TRUE, 0)</f>
        <v>#NAME?</v>
      </c>
      <c r="J23" s="4">
        <v>29.1</v>
      </c>
      <c r="K23" s="4" t="str">
        <f t="array" ref="K23">_xludf.IFS(J23&gt;55, 1, J23&lt;34, 2, TRUE, 0)</f>
        <v>#NAME?</v>
      </c>
      <c r="L23" s="4">
        <v>92.4</v>
      </c>
      <c r="M23" s="4">
        <v>0.0</v>
      </c>
      <c r="N23" s="4">
        <v>30.2</v>
      </c>
      <c r="O23" s="4">
        <v>0.0</v>
      </c>
      <c r="P23" s="4">
        <v>32.6</v>
      </c>
      <c r="Q23" s="4">
        <v>0.0</v>
      </c>
      <c r="R23" s="4">
        <v>283.0</v>
      </c>
      <c r="S23" s="4">
        <v>0.0</v>
      </c>
      <c r="T23" s="4">
        <v>13.4</v>
      </c>
      <c r="U23" s="4">
        <v>0.0</v>
      </c>
      <c r="V23" s="4">
        <v>63.5</v>
      </c>
      <c r="W23" s="4">
        <v>0.0</v>
      </c>
      <c r="X23" s="4">
        <v>24.2</v>
      </c>
      <c r="Y23" s="4">
        <v>0.0</v>
      </c>
      <c r="Z23" s="4">
        <v>5.9</v>
      </c>
      <c r="AA23" s="4">
        <v>0.0</v>
      </c>
      <c r="AB23" s="4">
        <v>5.0</v>
      </c>
      <c r="AC23" s="4">
        <v>0.0</v>
      </c>
      <c r="AD23" s="4">
        <v>1.4</v>
      </c>
      <c r="AE23" s="4">
        <v>0.0</v>
      </c>
      <c r="AF23" s="4">
        <v>77.0</v>
      </c>
      <c r="AG23" s="4" t="str">
        <f t="array" ref="AG23">_xludf.IFS(AF23&gt;100, 1, AF23&lt;70, 2, TRUE, 0)</f>
        <v>#NAME?</v>
      </c>
      <c r="AH23" s="4">
        <v>77.2</v>
      </c>
      <c r="AI23" s="4" t="str">
        <f t="array" ref="AI23">_xludf.IFS(AH23&gt;20, 1, AH23&lt;8, 2, TRUE, 0)</f>
        <v>#NAME?</v>
      </c>
      <c r="AJ23" s="4">
        <v>10.9</v>
      </c>
      <c r="AK23" s="4" t="str">
        <f t="array" ref="AK23">_xludf.IFS(AJ23&gt;1.3, 1, AJ23&lt;0.7, 2, TRUE, 0)</f>
        <v>#NAME?</v>
      </c>
      <c r="AL23" s="4">
        <v>21.0</v>
      </c>
      <c r="AM23" s="4">
        <v>0.0</v>
      </c>
      <c r="AN23" s="4">
        <v>16.0</v>
      </c>
      <c r="AO23" s="4" t="str">
        <f t="array" ref="AO23">_xludf.IFS(AN23&gt;52, 1, AN23&lt;7, 2, TRUE, 0)</f>
        <v>#NAME?</v>
      </c>
      <c r="AP23" s="4">
        <v>8.6</v>
      </c>
      <c r="AQ23" s="4">
        <v>1.0</v>
      </c>
      <c r="AR23" s="4">
        <v>203.0</v>
      </c>
      <c r="AS23" s="4">
        <v>1.0</v>
      </c>
      <c r="AT23" s="4">
        <v>205.0</v>
      </c>
      <c r="AU23" s="4">
        <v>1.0</v>
      </c>
      <c r="AV23" s="4">
        <v>8.7</v>
      </c>
      <c r="AW23" s="4">
        <v>2.0</v>
      </c>
      <c r="AX23" s="4">
        <v>3.2</v>
      </c>
      <c r="AY23" s="4">
        <v>0.0</v>
      </c>
      <c r="AZ23" s="4">
        <v>141.0</v>
      </c>
      <c r="BA23" s="4" t="str">
        <f t="array" ref="BA23">_xludf.IFS(AZ23&gt;146, 1, AZ23&lt;136, 2, TRUE, 0)</f>
        <v>#NAME?</v>
      </c>
      <c r="BB23" s="4">
        <v>4.2</v>
      </c>
      <c r="BC23" s="4" t="str">
        <f t="array" ref="BC23">_xludf.IFS(BB23&gt;5.1, 1, BB23&lt;3.5, 2, TRUE, 0)</f>
        <v>#NAME?</v>
      </c>
      <c r="BD23" s="4">
        <v>6.3</v>
      </c>
      <c r="BE23" s="4">
        <v>2.0</v>
      </c>
      <c r="BF23" s="4">
        <v>4.1</v>
      </c>
      <c r="BG23" s="4">
        <v>0.0</v>
      </c>
      <c r="BH23" s="4">
        <v>2.2</v>
      </c>
      <c r="BI23" s="4">
        <v>0.0</v>
      </c>
      <c r="BJ23" s="4">
        <v>24.0</v>
      </c>
      <c r="BK23" s="4">
        <v>2.0</v>
      </c>
      <c r="BL23" s="4">
        <v>66.0</v>
      </c>
      <c r="BM23" s="4">
        <v>0.0</v>
      </c>
      <c r="BN23" s="4">
        <v>315.0</v>
      </c>
      <c r="BO23" s="4">
        <v>0.0</v>
      </c>
      <c r="BP23" s="4">
        <v>381.0</v>
      </c>
      <c r="BQ23" s="4">
        <v>0.0</v>
      </c>
      <c r="BR23" s="4">
        <v>403.0</v>
      </c>
      <c r="BS23" s="4">
        <v>1.0</v>
      </c>
    </row>
    <row r="24">
      <c r="A24" s="4" t="s">
        <v>29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>
      <c r="A25" s="4">
        <v>106332.0</v>
      </c>
      <c r="B25" s="4" t="s">
        <v>11</v>
      </c>
      <c r="C25" s="4">
        <v>83.0</v>
      </c>
      <c r="D25" s="4">
        <v>5.11</v>
      </c>
      <c r="E25" s="4" t="str">
        <f t="array" ref="E25">_xludf.IFS(D25&gt;10, 1, D25&lt;4, 2, TRUE, 0)</f>
        <v>#NAME?</v>
      </c>
      <c r="F25" s="4">
        <v>2.66</v>
      </c>
      <c r="G25" s="4" t="str">
        <f t="array" ref="G25">_xludf.IFS(F25&gt;6.2, 1, F25&lt;3.7, 2, TRUE, 0)</f>
        <v>#NAME?</v>
      </c>
      <c r="H25" s="4">
        <v>9.1</v>
      </c>
      <c r="I25" s="4" t="str">
        <f t="array" ref="I25">_xludf.IFS(H25&gt;18, 1, H25&lt;13, 2, TRUE, 0)</f>
        <v>#NAME?</v>
      </c>
      <c r="J25" s="4">
        <v>27.1</v>
      </c>
      <c r="K25" s="4" t="str">
        <f t="array" ref="K25">_xludf.IFS(J25&gt;55, 1, J25&lt;34, 2, TRUE, 0)</f>
        <v>#NAME?</v>
      </c>
      <c r="L25" s="4">
        <v>101.9</v>
      </c>
      <c r="M25" s="4">
        <v>1.0</v>
      </c>
      <c r="N25" s="4">
        <v>34.2</v>
      </c>
      <c r="O25" s="4">
        <v>1.0</v>
      </c>
      <c r="P25" s="4">
        <v>33.6</v>
      </c>
      <c r="Q25" s="4">
        <v>0.0</v>
      </c>
      <c r="R25" s="4">
        <v>163.0</v>
      </c>
      <c r="S25" s="4">
        <v>0.0</v>
      </c>
      <c r="T25" s="4">
        <v>13.8</v>
      </c>
      <c r="U25" s="4">
        <v>0.0</v>
      </c>
      <c r="V25" s="4">
        <v>73.5</v>
      </c>
      <c r="W25" s="4">
        <v>0.0</v>
      </c>
      <c r="X25" s="4">
        <v>15.9</v>
      </c>
      <c r="Y25" s="4">
        <v>2.0</v>
      </c>
      <c r="Z25" s="4">
        <v>6.5</v>
      </c>
      <c r="AA25" s="4">
        <v>0.0</v>
      </c>
      <c r="AB25" s="4">
        <v>3.7</v>
      </c>
      <c r="AC25" s="4">
        <v>0.0</v>
      </c>
      <c r="AD25" s="4">
        <v>0.4</v>
      </c>
      <c r="AE25" s="4">
        <v>0.0</v>
      </c>
      <c r="AF25" s="4">
        <v>176.0</v>
      </c>
      <c r="AG25" s="4" t="str">
        <f t="array" ref="AG25">_xludf.IFS(AF25&gt;100, 1, AF25&lt;70, 2, TRUE, 0)</f>
        <v>#NAME?</v>
      </c>
      <c r="AH25" s="4">
        <v>74.4</v>
      </c>
      <c r="AI25" s="4" t="str">
        <f t="array" ref="AI25">_xludf.IFS(AH25&gt;20, 1, AH25&lt;8, 2, TRUE, 0)</f>
        <v>#NAME?</v>
      </c>
      <c r="AJ25" s="4">
        <v>9.1</v>
      </c>
      <c r="AK25" s="4" t="str">
        <f t="array" ref="AK25">_xludf.IFS(AJ25&gt;1.3, 1, AJ25&lt;0.7, 2, TRUE, 0)</f>
        <v>#NAME?</v>
      </c>
      <c r="AL25" s="4">
        <v>13.0</v>
      </c>
      <c r="AM25" s="4">
        <v>0.0</v>
      </c>
      <c r="AN25" s="4">
        <v>13.0</v>
      </c>
      <c r="AO25" s="4" t="str">
        <f t="array" ref="AO25">_xludf.IFS(AN25&gt;52, 1, AN25&lt;7, 2, TRUE, 0)</f>
        <v>#NAME?</v>
      </c>
      <c r="AP25" s="4" t="s">
        <v>17</v>
      </c>
      <c r="AQ25" s="4"/>
      <c r="AR25" s="4" t="s">
        <v>17</v>
      </c>
      <c r="AS25" s="4"/>
      <c r="AT25" s="4" t="s">
        <v>17</v>
      </c>
      <c r="AU25" s="4"/>
      <c r="AV25" s="4">
        <v>8.8</v>
      </c>
      <c r="AW25" s="4">
        <v>0.0</v>
      </c>
      <c r="AX25" s="4">
        <v>6.3</v>
      </c>
      <c r="AY25" s="4">
        <v>1.0</v>
      </c>
      <c r="AZ25" s="4">
        <v>138.0</v>
      </c>
      <c r="BA25" s="4" t="str">
        <f t="array" ref="BA25">_xludf.IFS(AZ25&gt;146, 1, AZ25&lt;136, 2, TRUE, 0)</f>
        <v>#NAME?</v>
      </c>
      <c r="BB25" s="4">
        <v>4.9</v>
      </c>
      <c r="BC25" s="4" t="str">
        <f t="array" ref="BC25">_xludf.IFS(BB25&gt;5.1, 1, BB25&lt;3.5, 2, TRUE, 0)</f>
        <v>#NAME?</v>
      </c>
      <c r="BD25" s="4">
        <v>6.0</v>
      </c>
      <c r="BE25" s="4">
        <v>2.0</v>
      </c>
      <c r="BF25" s="4">
        <v>3.8</v>
      </c>
      <c r="BG25" s="4">
        <v>0.0</v>
      </c>
      <c r="BH25" s="4">
        <v>2.2</v>
      </c>
      <c r="BI25" s="4">
        <v>0.0</v>
      </c>
      <c r="BJ25" s="4">
        <v>72.0</v>
      </c>
      <c r="BK25" s="4">
        <v>0.0</v>
      </c>
      <c r="BL25" s="4" t="s">
        <v>17</v>
      </c>
      <c r="BN25" s="4" t="s">
        <v>17</v>
      </c>
      <c r="BP25" s="4" t="s">
        <v>17</v>
      </c>
      <c r="BR25" s="4" t="s">
        <v>17</v>
      </c>
    </row>
    <row r="26">
      <c r="A26" s="4">
        <v>106355.0</v>
      </c>
      <c r="B26" s="4" t="s">
        <v>21</v>
      </c>
      <c r="C26" s="4">
        <v>59.0</v>
      </c>
      <c r="D26" s="4">
        <v>6.35</v>
      </c>
      <c r="E26" s="4" t="str">
        <f t="array" ref="E26">_xludf.IFS(D26&gt;10, 1, D26&lt;4, 2, TRUE, 0)</f>
        <v>#NAME?</v>
      </c>
      <c r="F26" s="4">
        <v>3.57</v>
      </c>
      <c r="G26" s="4" t="str">
        <f t="array" ref="G26">_xludf.IFS(F26&gt;6.2, 1, F26&lt;3.7, 2, TRUE, 0)</f>
        <v>#NAME?</v>
      </c>
      <c r="H26" s="4">
        <v>11.2</v>
      </c>
      <c r="I26" s="4" t="str">
        <f t="array" ref="I26">_xludf.IFS(H26&gt;18, 1, H26&lt;13, 2, TRUE, 0)</f>
        <v>#NAME?</v>
      </c>
      <c r="J26" s="4">
        <v>34.1</v>
      </c>
      <c r="K26" s="4" t="str">
        <f t="array" ref="K26">_xludf.IFS(J26&gt;55, 1, J26&lt;34, 2, TRUE, 0)</f>
        <v>#NAME?</v>
      </c>
      <c r="L26" s="4">
        <v>95.5</v>
      </c>
      <c r="M26" s="4">
        <v>0.0</v>
      </c>
      <c r="N26" s="4">
        <v>31.4</v>
      </c>
      <c r="O26" s="4">
        <v>0.0</v>
      </c>
      <c r="P26" s="4">
        <v>32.8</v>
      </c>
      <c r="Q26" s="4">
        <v>0.0</v>
      </c>
      <c r="R26" s="4">
        <v>177.0</v>
      </c>
      <c r="S26" s="4">
        <v>0.0</v>
      </c>
      <c r="T26" s="4">
        <v>14.5</v>
      </c>
      <c r="U26" s="4">
        <v>0.0</v>
      </c>
      <c r="V26" s="4">
        <v>69.6</v>
      </c>
      <c r="W26" s="4">
        <v>0.0</v>
      </c>
      <c r="X26" s="4">
        <v>21.6</v>
      </c>
      <c r="Y26" s="4">
        <v>2.0</v>
      </c>
      <c r="Z26" s="4">
        <v>5.8</v>
      </c>
      <c r="AA26" s="4">
        <v>0.0</v>
      </c>
      <c r="AB26" s="4">
        <v>2.4</v>
      </c>
      <c r="AC26" s="4">
        <v>0.0</v>
      </c>
      <c r="AD26" s="4">
        <v>0.6</v>
      </c>
      <c r="AE26" s="4">
        <v>0.0</v>
      </c>
      <c r="AF26" s="4">
        <v>93.0</v>
      </c>
      <c r="AG26" s="4" t="str">
        <f t="array" ref="AG26">_xludf.IFS(AF26&gt;100, 1, AF26&lt;70, 2, TRUE, 0)</f>
        <v>#NAME?</v>
      </c>
      <c r="AH26" s="4">
        <v>39.3</v>
      </c>
      <c r="AI26" s="4" t="str">
        <f t="array" ref="AI26">_xludf.IFS(AH26&gt;20, 1, AH26&lt;8, 2, TRUE, 0)</f>
        <v>#NAME?</v>
      </c>
      <c r="AJ26" s="4">
        <v>7.7</v>
      </c>
      <c r="AK26" s="4" t="str">
        <f t="array" ref="AK26">_xludf.IFS(AJ26&gt;1.3, 1, AJ26&lt;0.7, 2, TRUE, 0)</f>
        <v>#NAME?</v>
      </c>
      <c r="AL26" s="4">
        <v>19.0</v>
      </c>
      <c r="AM26" s="4">
        <v>0.0</v>
      </c>
      <c r="AN26" s="4">
        <v>6.0</v>
      </c>
      <c r="AO26" s="4" t="str">
        <f t="array" ref="AO26">_xludf.IFS(AN26&gt;52, 1, AN26&lt;7, 2, TRUE, 0)</f>
        <v>#NAME?</v>
      </c>
      <c r="AP26" s="4" t="s">
        <v>17</v>
      </c>
      <c r="AQ26" s="4"/>
      <c r="AR26" s="4" t="s">
        <v>17</v>
      </c>
      <c r="AS26" s="4"/>
      <c r="AT26" s="4" t="s">
        <v>17</v>
      </c>
      <c r="AU26" s="4"/>
      <c r="AV26" s="4">
        <v>10.7</v>
      </c>
      <c r="AW26" s="4">
        <v>1.0</v>
      </c>
      <c r="AX26" s="4">
        <v>3.1</v>
      </c>
      <c r="AY26" s="4">
        <v>0.0</v>
      </c>
      <c r="AZ26" s="4">
        <v>136.0</v>
      </c>
      <c r="BA26" s="4" t="str">
        <f t="array" ref="BA26">_xludf.IFS(AZ26&gt;146, 1, AZ26&lt;136, 2, TRUE, 0)</f>
        <v>#NAME?</v>
      </c>
      <c r="BB26" s="4">
        <v>4.1</v>
      </c>
      <c r="BC26" s="4" t="str">
        <f t="array" ref="BC26">_xludf.IFS(BB26&gt;5.1, 1, BB26&lt;3.5, 2, TRUE, 0)</f>
        <v>#NAME?</v>
      </c>
      <c r="BD26" s="4">
        <v>6.7</v>
      </c>
      <c r="BE26" s="4">
        <v>0.0</v>
      </c>
      <c r="BF26" s="4">
        <v>4.0</v>
      </c>
      <c r="BG26" s="4">
        <v>0.0</v>
      </c>
      <c r="BH26" s="4">
        <v>2.7</v>
      </c>
      <c r="BI26" s="4">
        <v>0.0</v>
      </c>
      <c r="BJ26" s="4">
        <v>90.0</v>
      </c>
      <c r="BK26" s="4">
        <v>0.0</v>
      </c>
      <c r="BL26" s="4" t="s">
        <v>17</v>
      </c>
      <c r="BN26" s="4" t="s">
        <v>17</v>
      </c>
      <c r="BP26" s="4" t="s">
        <v>17</v>
      </c>
      <c r="BR26" s="4" t="s">
        <v>17</v>
      </c>
    </row>
    <row r="27">
      <c r="A27" s="4">
        <v>161436.0</v>
      </c>
      <c r="B27" s="4" t="s">
        <v>11</v>
      </c>
      <c r="C27" s="4">
        <v>63.0</v>
      </c>
      <c r="D27" s="4">
        <v>6.32</v>
      </c>
      <c r="E27" s="4" t="str">
        <f t="array" ref="E27">_xludf.IFS(D27&gt;10, 1, D27&lt;4, 2, TRUE, 0)</f>
        <v>#NAME?</v>
      </c>
      <c r="F27" s="4">
        <v>3.93</v>
      </c>
      <c r="G27" s="4" t="str">
        <f t="array" ref="G27">_xludf.IFS(F27&gt;6.2, 1, F27&lt;3.7, 2, TRUE, 0)</f>
        <v>#NAME?</v>
      </c>
      <c r="H27" s="4">
        <v>10.9</v>
      </c>
      <c r="I27" s="4" t="str">
        <f t="array" ref="I27">_xludf.IFS(H27&gt;18, 1, H27&lt;13, 2, TRUE, 0)</f>
        <v>#NAME?</v>
      </c>
      <c r="J27" s="4">
        <v>30.5</v>
      </c>
      <c r="K27" s="4" t="str">
        <f t="array" ref="K27">_xludf.IFS(J27&gt;55, 1, J27&lt;34, 2, TRUE, 0)</f>
        <v>#NAME?</v>
      </c>
      <c r="L27" s="4">
        <v>77.6</v>
      </c>
      <c r="M27" s="4">
        <v>2.0</v>
      </c>
      <c r="N27" s="4">
        <v>27.7</v>
      </c>
      <c r="O27" s="4">
        <v>0.0</v>
      </c>
      <c r="P27" s="4">
        <v>35.7</v>
      </c>
      <c r="Q27" s="4">
        <v>0.0</v>
      </c>
      <c r="R27" s="4">
        <v>117.0</v>
      </c>
      <c r="S27" s="4">
        <v>2.0</v>
      </c>
      <c r="T27" s="4">
        <v>12.4</v>
      </c>
      <c r="U27" s="4">
        <v>0.0</v>
      </c>
      <c r="V27" s="4">
        <v>62.2</v>
      </c>
      <c r="W27" s="4">
        <v>0.0</v>
      </c>
      <c r="X27" s="4">
        <v>20.6</v>
      </c>
      <c r="Y27" s="4">
        <v>2.0</v>
      </c>
      <c r="Z27" s="4">
        <v>9.7</v>
      </c>
      <c r="AA27" s="4">
        <v>0.0</v>
      </c>
      <c r="AB27" s="4">
        <v>7.0</v>
      </c>
      <c r="AC27" s="4">
        <v>1.0</v>
      </c>
      <c r="AD27" s="4">
        <v>0.5</v>
      </c>
      <c r="AE27" s="4">
        <v>0.0</v>
      </c>
      <c r="AF27" s="4">
        <v>100.0</v>
      </c>
      <c r="AG27" s="4" t="str">
        <f t="array" ref="AG27">_xludf.IFS(AF27&gt;100, 1, AF27&lt;70, 2, TRUE, 0)</f>
        <v>#NAME?</v>
      </c>
      <c r="AH27" s="4">
        <v>59.4</v>
      </c>
      <c r="AI27" s="4" t="str">
        <f t="array" ref="AI27">_xludf.IFS(AH27&gt;20, 1, AH27&lt;8, 2, TRUE, 0)</f>
        <v>#NAME?</v>
      </c>
      <c r="AJ27" s="4">
        <v>8.5</v>
      </c>
      <c r="AK27" s="4" t="str">
        <f t="array" ref="AK27">_xludf.IFS(AJ27&gt;1.3, 1, AJ27&lt;0.7, 2, TRUE, 0)</f>
        <v>#NAME?</v>
      </c>
      <c r="AL27" s="4">
        <v>14.0</v>
      </c>
      <c r="AM27" s="4">
        <v>0.0</v>
      </c>
      <c r="AN27" s="4">
        <v>10.0</v>
      </c>
      <c r="AO27" s="4" t="str">
        <f t="array" ref="AO27">_xludf.IFS(AN27&gt;52, 1, AN27&lt;7, 2, TRUE, 0)</f>
        <v>#NAME?</v>
      </c>
      <c r="AP27" s="4" t="s">
        <v>17</v>
      </c>
      <c r="AQ27" s="4"/>
      <c r="AR27" s="4" t="s">
        <v>17</v>
      </c>
      <c r="AS27" s="4"/>
      <c r="AT27" s="4" t="s">
        <v>17</v>
      </c>
      <c r="AU27" s="4"/>
      <c r="AV27" s="4">
        <v>8.8</v>
      </c>
      <c r="AW27" s="4">
        <v>0.0</v>
      </c>
      <c r="AX27" s="4">
        <v>5.4</v>
      </c>
      <c r="AY27" s="4">
        <v>1.0</v>
      </c>
      <c r="AZ27" s="4">
        <v>139.0</v>
      </c>
      <c r="BA27" s="4" t="str">
        <f t="array" ref="BA27">_xludf.IFS(AZ27&gt;146, 1, AZ27&lt;136, 2, TRUE, 0)</f>
        <v>#NAME?</v>
      </c>
      <c r="BB27" s="4">
        <v>4.2</v>
      </c>
      <c r="BC27" s="4" t="str">
        <f t="array" ref="BC27">_xludf.IFS(BB27&gt;5.1, 1, BB27&lt;3.5, 2, TRUE, 0)</f>
        <v>#NAME?</v>
      </c>
      <c r="BD27" s="4">
        <v>6.7</v>
      </c>
      <c r="BE27" s="4">
        <v>0.0</v>
      </c>
      <c r="BF27" s="4">
        <v>4.2</v>
      </c>
      <c r="BG27" s="4">
        <v>0.0</v>
      </c>
      <c r="BH27" s="4">
        <v>2.5</v>
      </c>
      <c r="BI27" s="4">
        <v>0.0</v>
      </c>
      <c r="BJ27" s="4">
        <v>53.0</v>
      </c>
      <c r="BK27" s="4">
        <v>0.0</v>
      </c>
      <c r="BL27" s="4" t="s">
        <v>17</v>
      </c>
      <c r="BN27" s="4" t="s">
        <v>17</v>
      </c>
      <c r="BP27" s="4" t="s">
        <v>17</v>
      </c>
      <c r="BR27" s="4" t="s">
        <v>17</v>
      </c>
    </row>
    <row r="28">
      <c r="A28" s="4">
        <v>165551.0</v>
      </c>
      <c r="B28" s="4" t="s">
        <v>21</v>
      </c>
      <c r="C28" s="4">
        <v>72.0</v>
      </c>
      <c r="D28" s="4">
        <v>8.62</v>
      </c>
      <c r="E28" s="4" t="str">
        <f t="array" ref="E28">_xludf.IFS(D28&gt;10, 1, D28&lt;4, 2, TRUE, 0)</f>
        <v>#NAME?</v>
      </c>
      <c r="F28" s="4">
        <v>4.19</v>
      </c>
      <c r="G28" s="4" t="str">
        <f t="array" ref="G28">_xludf.IFS(F28&gt;6.2, 1, F28&lt;3.7, 2, TRUE, 0)</f>
        <v>#NAME?</v>
      </c>
      <c r="H28" s="4">
        <v>12.2</v>
      </c>
      <c r="I28" s="4" t="str">
        <f t="array" ref="I28">_xludf.IFS(H28&gt;18, 1, H28&lt;13, 2, TRUE, 0)</f>
        <v>#NAME?</v>
      </c>
      <c r="J28" s="4">
        <v>36.2</v>
      </c>
      <c r="K28" s="4" t="str">
        <f t="array" ref="K28">_xludf.IFS(J28&gt;55, 1, J28&lt;34, 2, TRUE, 0)</f>
        <v>#NAME?</v>
      </c>
      <c r="L28" s="4">
        <v>86.4</v>
      </c>
      <c r="M28" s="4">
        <v>0.0</v>
      </c>
      <c r="N28" s="4">
        <v>29.1</v>
      </c>
      <c r="O28" s="4">
        <v>0.0</v>
      </c>
      <c r="P28" s="4">
        <v>33.7</v>
      </c>
      <c r="Q28" s="4">
        <v>0.0</v>
      </c>
      <c r="R28" s="4">
        <v>143.0</v>
      </c>
      <c r="S28" s="4">
        <v>0.0</v>
      </c>
      <c r="T28" s="4">
        <v>14.3</v>
      </c>
      <c r="U28" s="4">
        <v>0.0</v>
      </c>
      <c r="V28" s="4">
        <v>71.8</v>
      </c>
      <c r="W28" s="4">
        <v>0.0</v>
      </c>
      <c r="X28" s="4">
        <v>16.6</v>
      </c>
      <c r="Y28" s="4">
        <v>2.0</v>
      </c>
      <c r="Z28" s="4">
        <v>7.5</v>
      </c>
      <c r="AA28" s="4">
        <v>0.0</v>
      </c>
      <c r="AB28" s="4">
        <v>3.6</v>
      </c>
      <c r="AC28" s="4">
        <v>0.0</v>
      </c>
      <c r="AD28" s="4">
        <v>0.5</v>
      </c>
      <c r="AE28" s="4">
        <v>0.0</v>
      </c>
      <c r="AF28" s="4">
        <v>131.0</v>
      </c>
      <c r="AG28" s="4" t="str">
        <f t="array" ref="AG28">_xludf.IFS(AF28&gt;100, 1, AF28&lt;70, 2, TRUE, 0)</f>
        <v>#NAME?</v>
      </c>
      <c r="AH28" s="4">
        <v>78.2</v>
      </c>
      <c r="AI28" s="4" t="str">
        <f t="array" ref="AI28">_xludf.IFS(AH28&gt;20, 1, AH28&lt;8, 2, TRUE, 0)</f>
        <v>#NAME?</v>
      </c>
      <c r="AJ28" s="4">
        <v>10.1</v>
      </c>
      <c r="AK28" s="4" t="str">
        <f t="array" ref="AK28">_xludf.IFS(AJ28&gt;1.3, 1, AJ28&lt;0.7, 2, TRUE, 0)</f>
        <v>#NAME?</v>
      </c>
      <c r="AL28" s="4">
        <v>15.0</v>
      </c>
      <c r="AM28" s="4">
        <v>0.0</v>
      </c>
      <c r="AN28" s="4">
        <v>12.0</v>
      </c>
      <c r="AO28" s="4" t="str">
        <f t="array" ref="AO28">_xludf.IFS(AN28&gt;52, 1, AN28&lt;7, 2, TRUE, 0)</f>
        <v>#NAME?</v>
      </c>
      <c r="AP28" s="4" t="s">
        <v>17</v>
      </c>
      <c r="AQ28" s="4"/>
      <c r="AR28" s="4" t="s">
        <v>17</v>
      </c>
      <c r="AS28" s="4"/>
      <c r="AT28" s="4" t="s">
        <v>17</v>
      </c>
      <c r="AU28" s="4"/>
      <c r="AV28" s="4">
        <v>9.0</v>
      </c>
      <c r="AW28" s="4">
        <v>0.0</v>
      </c>
      <c r="AX28" s="4">
        <v>5.6</v>
      </c>
      <c r="AY28" s="4">
        <v>1.0</v>
      </c>
      <c r="AZ28" s="4">
        <v>135.0</v>
      </c>
      <c r="BA28" s="4" t="str">
        <f t="array" ref="BA28">_xludf.IFS(AZ28&gt;146, 1, AZ28&lt;136, 2, TRUE, 0)</f>
        <v>#NAME?</v>
      </c>
      <c r="BB28" s="4">
        <v>5.2</v>
      </c>
      <c r="BC28" s="4" t="str">
        <f t="array" ref="BC28">_xludf.IFS(BB28&gt;5.1, 1, BB28&lt;3.5, 2, TRUE, 0)</f>
        <v>#NAME?</v>
      </c>
      <c r="BD28" s="4">
        <v>6.3</v>
      </c>
      <c r="BE28" s="4">
        <v>2.0</v>
      </c>
      <c r="BF28" s="4">
        <v>4.1</v>
      </c>
      <c r="BG28" s="4">
        <v>0.0</v>
      </c>
      <c r="BH28" s="4">
        <v>2.2</v>
      </c>
      <c r="BI28" s="4">
        <v>0.0</v>
      </c>
      <c r="BJ28" s="4">
        <v>58.0</v>
      </c>
      <c r="BK28" s="4">
        <v>0.0</v>
      </c>
      <c r="BL28" s="4" t="s">
        <v>17</v>
      </c>
      <c r="BN28" s="4" t="s">
        <v>17</v>
      </c>
      <c r="BP28" s="4" t="s">
        <v>17</v>
      </c>
      <c r="BR28" s="4" t="s">
        <v>17</v>
      </c>
    </row>
    <row r="29">
      <c r="A29" s="4">
        <v>223535.0</v>
      </c>
      <c r="B29" s="4" t="s">
        <v>11</v>
      </c>
      <c r="C29" s="4">
        <v>62.0</v>
      </c>
      <c r="D29" s="4">
        <v>5.02</v>
      </c>
      <c r="E29" s="4" t="str">
        <f t="array" ref="E29">_xludf.IFS(D29&gt;10, 1, D29&lt;4, 2, TRUE, 0)</f>
        <v>#NAME?</v>
      </c>
      <c r="F29" s="4">
        <v>3.24</v>
      </c>
      <c r="G29" s="4" t="str">
        <f t="array" ref="G29">_xludf.IFS(F29&gt;6.2, 1, F29&lt;3.7, 2, TRUE, 0)</f>
        <v>#NAME?</v>
      </c>
      <c r="H29" s="4">
        <v>10.6</v>
      </c>
      <c r="I29" s="4" t="str">
        <f t="array" ref="I29">_xludf.IFS(H29&gt;18, 1, H29&lt;13, 2, TRUE, 0)</f>
        <v>#NAME?</v>
      </c>
      <c r="J29" s="4">
        <v>29.5</v>
      </c>
      <c r="K29" s="4" t="str">
        <f t="array" ref="K29">_xludf.IFS(J29&gt;55, 1, J29&lt;34, 2, TRUE, 0)</f>
        <v>#NAME?</v>
      </c>
      <c r="L29" s="4">
        <v>91.0</v>
      </c>
      <c r="M29" s="4">
        <v>0.0</v>
      </c>
      <c r="N29" s="4">
        <v>32.7</v>
      </c>
      <c r="O29" s="4">
        <v>1.0</v>
      </c>
      <c r="P29" s="4">
        <v>35.9</v>
      </c>
      <c r="Q29" s="4">
        <v>0.0</v>
      </c>
      <c r="R29" s="4">
        <v>158.0</v>
      </c>
      <c r="S29" s="4">
        <v>0.0</v>
      </c>
      <c r="T29" s="4">
        <v>12.0</v>
      </c>
      <c r="U29" s="4">
        <v>0.0</v>
      </c>
      <c r="V29" s="4">
        <v>59.5</v>
      </c>
      <c r="W29" s="4">
        <v>0.0</v>
      </c>
      <c r="X29" s="4">
        <v>26.9</v>
      </c>
      <c r="Y29" s="4">
        <v>0.0</v>
      </c>
      <c r="Z29" s="4">
        <v>8.6</v>
      </c>
      <c r="AA29" s="4">
        <v>0.0</v>
      </c>
      <c r="AB29" s="4">
        <v>4.4</v>
      </c>
      <c r="AC29" s="4">
        <v>0.0</v>
      </c>
      <c r="AD29" s="4">
        <v>0.6</v>
      </c>
      <c r="AE29" s="4">
        <v>0.0</v>
      </c>
      <c r="AF29" s="4">
        <v>74.0</v>
      </c>
      <c r="AG29" s="4" t="str">
        <f t="array" ref="AG29">_xludf.IFS(AF29&gt;100, 1, AF29&lt;70, 2, TRUE, 0)</f>
        <v>#NAME?</v>
      </c>
      <c r="AH29" s="4">
        <v>93.9</v>
      </c>
      <c r="AI29" s="4" t="str">
        <f t="array" ref="AI29">_xludf.IFS(AH29&gt;20, 1, AH29&lt;8, 2, TRUE, 0)</f>
        <v>#NAME?</v>
      </c>
      <c r="AJ29" s="4">
        <v>12.1</v>
      </c>
      <c r="AK29" s="4" t="str">
        <f t="array" ref="AK29">_xludf.IFS(AJ29&gt;1.3, 1, AJ29&lt;0.7, 2, TRUE, 0)</f>
        <v>#NAME?</v>
      </c>
      <c r="AL29" s="4">
        <v>20.0</v>
      </c>
      <c r="AM29" s="4">
        <v>0.0</v>
      </c>
      <c r="AN29" s="4">
        <v>21.0</v>
      </c>
      <c r="AO29" s="4" t="str">
        <f t="array" ref="AO29">_xludf.IFS(AN29&gt;52, 1, AN29&lt;7, 2, TRUE, 0)</f>
        <v>#NAME?</v>
      </c>
      <c r="AP29" s="4" t="s">
        <v>17</v>
      </c>
      <c r="AQ29" s="4"/>
      <c r="AR29" s="4" t="s">
        <v>17</v>
      </c>
      <c r="AS29" s="4"/>
      <c r="AT29" s="4" t="s">
        <v>17</v>
      </c>
      <c r="AU29" s="4"/>
      <c r="AV29" s="4">
        <v>9.6</v>
      </c>
      <c r="AW29" s="4">
        <v>0.0</v>
      </c>
      <c r="AX29" s="4">
        <v>5.2</v>
      </c>
      <c r="AY29" s="4">
        <v>1.0</v>
      </c>
      <c r="AZ29" s="4">
        <v>136.0</v>
      </c>
      <c r="BA29" s="4" t="str">
        <f t="array" ref="BA29">_xludf.IFS(AZ29&gt;146, 1, AZ29&lt;136, 2, TRUE, 0)</f>
        <v>#NAME?</v>
      </c>
      <c r="BB29" s="4">
        <v>6.0</v>
      </c>
      <c r="BC29" s="4" t="str">
        <f t="array" ref="BC29">_xludf.IFS(BB29&gt;5.1, 1, BB29&lt;3.5, 2, TRUE, 0)</f>
        <v>#NAME?</v>
      </c>
      <c r="BD29" s="4">
        <v>7.0</v>
      </c>
      <c r="BE29" s="4">
        <v>0.0</v>
      </c>
      <c r="BF29" s="4">
        <v>4.4</v>
      </c>
      <c r="BG29" s="4">
        <v>0.0</v>
      </c>
      <c r="BH29" s="4">
        <v>2.6</v>
      </c>
      <c r="BI29" s="4">
        <v>0.0</v>
      </c>
      <c r="BJ29" s="4">
        <v>73.0</v>
      </c>
      <c r="BK29" s="4">
        <v>0.0</v>
      </c>
      <c r="BL29" s="4" t="s">
        <v>17</v>
      </c>
      <c r="BN29" s="4" t="s">
        <v>17</v>
      </c>
      <c r="BP29" s="4" t="s">
        <v>17</v>
      </c>
      <c r="BR29" s="4" t="s">
        <v>17</v>
      </c>
    </row>
    <row r="30">
      <c r="A30" s="4">
        <v>278250.0</v>
      </c>
      <c r="B30" s="4" t="s">
        <v>11</v>
      </c>
      <c r="C30" s="4">
        <v>55.0</v>
      </c>
      <c r="D30" s="4">
        <v>6.63</v>
      </c>
      <c r="E30" s="4" t="str">
        <f t="array" ref="E30">_xludf.IFS(D30&gt;10, 1, D30&lt;4, 2, TRUE, 0)</f>
        <v>#NAME?</v>
      </c>
      <c r="F30" s="4">
        <v>3.56</v>
      </c>
      <c r="G30" s="4" t="str">
        <f t="array" ref="G30">_xludf.IFS(F30&gt;6.2, 1, F30&lt;3.7, 2, TRUE, 0)</f>
        <v>#NAME?</v>
      </c>
      <c r="H30" s="4">
        <v>10.6</v>
      </c>
      <c r="I30" s="4" t="str">
        <f t="array" ref="I30">_xludf.IFS(H30&gt;18, 1, H30&lt;13, 2, TRUE, 0)</f>
        <v>#NAME?</v>
      </c>
      <c r="J30" s="4">
        <v>30.6</v>
      </c>
      <c r="K30" s="4" t="str">
        <f t="array" ref="K30">_xludf.IFS(J30&gt;55, 1, J30&lt;34, 2, TRUE, 0)</f>
        <v>#NAME?</v>
      </c>
      <c r="L30" s="4">
        <v>86.0</v>
      </c>
      <c r="M30" s="4">
        <v>0.0</v>
      </c>
      <c r="N30" s="4">
        <v>29.8</v>
      </c>
      <c r="O30" s="4">
        <v>0.0</v>
      </c>
      <c r="P30" s="4">
        <v>34.6</v>
      </c>
      <c r="Q30" s="4">
        <v>0.0</v>
      </c>
      <c r="R30" s="4">
        <v>276.0</v>
      </c>
      <c r="S30" s="4">
        <v>0.0</v>
      </c>
      <c r="T30" s="4">
        <v>13.8</v>
      </c>
      <c r="U30" s="4">
        <v>0.0</v>
      </c>
      <c r="V30" s="4">
        <v>66.4</v>
      </c>
      <c r="W30" s="4">
        <v>0.0</v>
      </c>
      <c r="X30" s="4">
        <v>18.9</v>
      </c>
      <c r="Y30" s="4">
        <v>2.0</v>
      </c>
      <c r="Z30" s="4">
        <v>7.5</v>
      </c>
      <c r="AA30" s="4">
        <v>0.0</v>
      </c>
      <c r="AB30" s="4">
        <v>6.6</v>
      </c>
      <c r="AC30" s="4">
        <v>1.0</v>
      </c>
      <c r="AD30" s="4">
        <v>0.6</v>
      </c>
      <c r="AE30" s="4">
        <v>0.0</v>
      </c>
      <c r="AF30" s="4">
        <v>105.0</v>
      </c>
      <c r="AG30" s="4" t="str">
        <f t="array" ref="AG30">_xludf.IFS(AF30&gt;100, 1, AF30&lt;70, 2, TRUE, 0)</f>
        <v>#NAME?</v>
      </c>
      <c r="AH30" s="4">
        <v>51.9</v>
      </c>
      <c r="AI30" s="4" t="str">
        <f t="array" ref="AI30">_xludf.IFS(AH30&gt;20, 1, AH30&lt;8, 2, TRUE, 0)</f>
        <v>#NAME?</v>
      </c>
      <c r="AJ30" s="4">
        <v>11.7</v>
      </c>
      <c r="AK30" s="4" t="str">
        <f t="array" ref="AK30">_xludf.IFS(AJ30&gt;1.3, 1, AJ30&lt;0.7, 2, TRUE, 0)</f>
        <v>#NAME?</v>
      </c>
      <c r="AL30" s="4">
        <v>14.0</v>
      </c>
      <c r="AM30" s="4">
        <v>0.0</v>
      </c>
      <c r="AN30" s="4">
        <v>10.0</v>
      </c>
      <c r="AO30" s="4" t="str">
        <f t="array" ref="AO30">_xludf.IFS(AN30&gt;52, 1, AN30&lt;7, 2, TRUE, 0)</f>
        <v>#NAME?</v>
      </c>
      <c r="AP30" s="4" t="s">
        <v>17</v>
      </c>
      <c r="AQ30" s="4"/>
      <c r="AR30" s="4" t="s">
        <v>17</v>
      </c>
      <c r="AS30" s="4"/>
      <c r="AT30" s="4" t="s">
        <v>17</v>
      </c>
      <c r="AU30" s="4"/>
      <c r="AV30" s="4">
        <v>9.5</v>
      </c>
      <c r="AW30" s="4">
        <v>0.0</v>
      </c>
      <c r="AX30" s="4">
        <v>4.5</v>
      </c>
      <c r="AY30" s="4">
        <v>0.0</v>
      </c>
      <c r="AZ30" s="4">
        <v>137.0</v>
      </c>
      <c r="BA30" s="4" t="str">
        <f t="array" ref="BA30">_xludf.IFS(AZ30&gt;146, 1, AZ30&lt;136, 2, TRUE, 0)</f>
        <v>#NAME?</v>
      </c>
      <c r="BB30" s="4">
        <v>4.0</v>
      </c>
      <c r="BC30" s="4" t="str">
        <f t="array" ref="BC30">_xludf.IFS(BB30&gt;5.1, 1, BB30&lt;3.5, 2, TRUE, 0)</f>
        <v>#NAME?</v>
      </c>
      <c r="BD30" s="4">
        <v>7.0</v>
      </c>
      <c r="BE30" s="4">
        <v>0.0</v>
      </c>
      <c r="BF30" s="4">
        <v>4.1</v>
      </c>
      <c r="BG30" s="4">
        <v>0.0</v>
      </c>
      <c r="BH30" s="4">
        <v>2.9</v>
      </c>
      <c r="BI30" s="4">
        <v>0.0</v>
      </c>
      <c r="BJ30" s="4">
        <v>150.0</v>
      </c>
      <c r="BK30" s="4">
        <v>1.0</v>
      </c>
      <c r="BL30" s="4" t="s">
        <v>17</v>
      </c>
      <c r="BN30" s="4" t="s">
        <v>17</v>
      </c>
      <c r="BP30" s="4" t="s">
        <v>17</v>
      </c>
      <c r="BR30" s="4" t="s">
        <v>17</v>
      </c>
    </row>
    <row r="31">
      <c r="A31" s="4">
        <v>282862.0</v>
      </c>
      <c r="B31" s="4" t="s">
        <v>11</v>
      </c>
      <c r="C31" s="4">
        <v>70.0</v>
      </c>
      <c r="D31" s="4">
        <v>6.03</v>
      </c>
      <c r="E31" s="4" t="str">
        <f t="array" ref="E31">_xludf.IFS(D31&gt;10, 1, D31&lt;4, 2, TRUE, 0)</f>
        <v>#NAME?</v>
      </c>
      <c r="F31" s="4">
        <v>3.48</v>
      </c>
      <c r="G31" s="4" t="str">
        <f t="array" ref="G31">_xludf.IFS(F31&gt;6.2, 1, F31&lt;3.7, 2, TRUE, 0)</f>
        <v>#NAME?</v>
      </c>
      <c r="H31" s="4">
        <v>11.3</v>
      </c>
      <c r="I31" s="4" t="str">
        <f t="array" ref="I31">_xludf.IFS(H31&gt;18, 1, H31&lt;13, 2, TRUE, 0)</f>
        <v>#NAME?</v>
      </c>
      <c r="J31" s="4">
        <v>32.4</v>
      </c>
      <c r="K31" s="4" t="str">
        <f t="array" ref="K31">_xludf.IFS(J31&gt;55, 1, J31&lt;34, 2, TRUE, 0)</f>
        <v>#NAME?</v>
      </c>
      <c r="L31" s="4">
        <v>93.1</v>
      </c>
      <c r="M31" s="4">
        <v>0.0</v>
      </c>
      <c r="N31" s="4">
        <v>32.5</v>
      </c>
      <c r="O31" s="4">
        <v>1.0</v>
      </c>
      <c r="P31" s="4">
        <v>34.9</v>
      </c>
      <c r="Q31" s="4">
        <v>0.0</v>
      </c>
      <c r="R31" s="4">
        <v>181.0</v>
      </c>
      <c r="S31" s="4">
        <v>0.0</v>
      </c>
      <c r="T31" s="4">
        <v>14.3</v>
      </c>
      <c r="U31" s="4">
        <v>0.0</v>
      </c>
      <c r="V31" s="4">
        <v>77.1</v>
      </c>
      <c r="W31" s="4">
        <v>0.0</v>
      </c>
      <c r="X31" s="4">
        <v>12.6</v>
      </c>
      <c r="Y31" s="4">
        <v>2.0</v>
      </c>
      <c r="Z31" s="4">
        <v>7.0</v>
      </c>
      <c r="AA31" s="4">
        <v>0.0</v>
      </c>
      <c r="AB31" s="4">
        <v>2.8</v>
      </c>
      <c r="AC31" s="4">
        <v>0.0</v>
      </c>
      <c r="AD31" s="4">
        <v>0.5</v>
      </c>
      <c r="AE31" s="4">
        <v>0.0</v>
      </c>
      <c r="AF31" s="4">
        <v>80.0</v>
      </c>
      <c r="AG31" s="4" t="str">
        <f t="array" ref="AG31">_xludf.IFS(AF31&gt;100, 1, AF31&lt;70, 2, TRUE, 0)</f>
        <v>#NAME?</v>
      </c>
      <c r="AH31" s="4">
        <v>43.3</v>
      </c>
      <c r="AI31" s="4" t="str">
        <f t="array" ref="AI31">_xludf.IFS(AH31&gt;20, 1, AH31&lt;8, 2, TRUE, 0)</f>
        <v>#NAME?</v>
      </c>
      <c r="AJ31" s="4">
        <v>13.9</v>
      </c>
      <c r="AK31" s="4" t="str">
        <f t="array" ref="AK31">_xludf.IFS(AJ31&gt;1.3, 1, AJ31&lt;0.7, 2, TRUE, 0)</f>
        <v>#NAME?</v>
      </c>
      <c r="AL31" s="4">
        <v>9.0</v>
      </c>
      <c r="AM31" s="4">
        <v>2.0</v>
      </c>
      <c r="AN31" s="4">
        <v>7.0</v>
      </c>
      <c r="AO31" s="4" t="str">
        <f t="array" ref="AO31">_xludf.IFS(AN31&gt;52, 1, AN31&lt;7, 2, TRUE, 0)</f>
        <v>#NAME?</v>
      </c>
      <c r="AP31" s="4" t="s">
        <v>17</v>
      </c>
      <c r="AQ31" s="4"/>
      <c r="AR31" s="4" t="s">
        <v>17</v>
      </c>
      <c r="AS31" s="4"/>
      <c r="AT31" s="4" t="s">
        <v>17</v>
      </c>
      <c r="AU31" s="4"/>
      <c r="AV31" s="4">
        <v>8.7</v>
      </c>
      <c r="AW31" s="4">
        <v>2.0</v>
      </c>
      <c r="AX31" s="4">
        <v>3.3</v>
      </c>
      <c r="AY31" s="4">
        <v>0.0</v>
      </c>
      <c r="AZ31" s="4">
        <v>136.0</v>
      </c>
      <c r="BA31" s="4" t="str">
        <f t="array" ref="BA31">_xludf.IFS(AZ31&gt;146, 1, AZ31&lt;136, 2, TRUE, 0)</f>
        <v>#NAME?</v>
      </c>
      <c r="BB31" s="4">
        <v>4.2</v>
      </c>
      <c r="BC31" s="4" t="str">
        <f t="array" ref="BC31">_xludf.IFS(BB31&gt;5.1, 1, BB31&lt;3.5, 2, TRUE, 0)</f>
        <v>#NAME?</v>
      </c>
      <c r="BD31" s="4">
        <v>6.3</v>
      </c>
      <c r="BE31" s="4">
        <v>2.0</v>
      </c>
      <c r="BF31" s="4">
        <v>4.3</v>
      </c>
      <c r="BG31" s="4">
        <v>0.0</v>
      </c>
      <c r="BH31" s="4">
        <v>2.0</v>
      </c>
      <c r="BI31" s="4">
        <v>0.0</v>
      </c>
      <c r="BJ31" s="4">
        <v>71.0</v>
      </c>
      <c r="BK31" s="4">
        <v>0.0</v>
      </c>
      <c r="BL31" s="4" t="s">
        <v>17</v>
      </c>
      <c r="BN31" s="4" t="s">
        <v>17</v>
      </c>
      <c r="BP31" s="4" t="s">
        <v>17</v>
      </c>
      <c r="BR31" s="4" t="s">
        <v>17</v>
      </c>
    </row>
    <row r="32">
      <c r="A32" s="4">
        <v>330181.0</v>
      </c>
      <c r="B32" s="4" t="s">
        <v>21</v>
      </c>
      <c r="C32" s="4">
        <v>67.0</v>
      </c>
      <c r="D32" s="4">
        <v>7.09</v>
      </c>
      <c r="E32" s="4" t="str">
        <f t="array" ref="E32">_xludf.IFS(D32&gt;10, 1, D32&lt;4, 2, TRUE, 0)</f>
        <v>#NAME?</v>
      </c>
      <c r="F32" s="4">
        <v>3.88</v>
      </c>
      <c r="G32" s="4" t="str">
        <f t="array" ref="G32">_xludf.IFS(F32&gt;6.2, 1, F32&lt;3.7, 2, TRUE, 0)</f>
        <v>#NAME?</v>
      </c>
      <c r="H32" s="4">
        <v>11.4</v>
      </c>
      <c r="I32" s="4" t="str">
        <f t="array" ref="I32">_xludf.IFS(H32&gt;18, 1, H32&lt;13, 2, TRUE, 0)</f>
        <v>#NAME?</v>
      </c>
      <c r="J32" s="4">
        <v>35.5</v>
      </c>
      <c r="K32" s="4" t="str">
        <f t="array" ref="K32">_xludf.IFS(J32&gt;55, 1, J32&lt;34, 2, TRUE, 0)</f>
        <v>#NAME?</v>
      </c>
      <c r="L32" s="4">
        <v>91.5</v>
      </c>
      <c r="M32" s="4">
        <v>0.0</v>
      </c>
      <c r="N32" s="4">
        <v>29.4</v>
      </c>
      <c r="O32" s="4">
        <v>0.0</v>
      </c>
      <c r="P32" s="4">
        <v>32.1</v>
      </c>
      <c r="Q32" s="4">
        <v>0.0</v>
      </c>
      <c r="R32" s="4">
        <v>183.0</v>
      </c>
      <c r="S32" s="4">
        <v>0.0</v>
      </c>
      <c r="T32" s="4">
        <v>15.5</v>
      </c>
      <c r="U32" s="4">
        <v>1.0</v>
      </c>
      <c r="V32" s="4">
        <v>72.1</v>
      </c>
      <c r="W32" s="4">
        <v>0.0</v>
      </c>
      <c r="X32" s="4">
        <v>17.2</v>
      </c>
      <c r="Y32" s="4">
        <v>2.0</v>
      </c>
      <c r="Z32" s="4">
        <v>7.1</v>
      </c>
      <c r="AA32" s="4">
        <v>0.0</v>
      </c>
      <c r="AB32" s="4">
        <v>3.0</v>
      </c>
      <c r="AC32" s="4">
        <v>0.0</v>
      </c>
      <c r="AD32" s="4">
        <v>0.6</v>
      </c>
      <c r="AE32" s="4">
        <v>0.0</v>
      </c>
      <c r="AF32" s="4">
        <v>117.0</v>
      </c>
      <c r="AG32" s="4" t="str">
        <f t="array" ref="AG32">_xludf.IFS(AF32&gt;100, 1, AF32&lt;70, 2, TRUE, 0)</f>
        <v>#NAME?</v>
      </c>
      <c r="AH32" s="4">
        <v>59.8</v>
      </c>
      <c r="AI32" s="4" t="str">
        <f t="array" ref="AI32">_xludf.IFS(AH32&gt;20, 1, AH32&lt;8, 2, TRUE, 0)</f>
        <v>#NAME?</v>
      </c>
      <c r="AJ32" s="4">
        <v>8.5</v>
      </c>
      <c r="AK32" s="4" t="str">
        <f t="array" ref="AK32">_xludf.IFS(AJ32&gt;1.3, 1, AJ32&lt;0.7, 2, TRUE, 0)</f>
        <v>#NAME?</v>
      </c>
      <c r="AL32" s="4">
        <v>12.0</v>
      </c>
      <c r="AM32" s="4">
        <v>2.0</v>
      </c>
      <c r="AN32" s="4">
        <v>10.0</v>
      </c>
      <c r="AO32" s="4" t="str">
        <f t="array" ref="AO32">_xludf.IFS(AN32&gt;52, 1, AN32&lt;7, 2, TRUE, 0)</f>
        <v>#NAME?</v>
      </c>
      <c r="AP32" s="4" t="s">
        <v>17</v>
      </c>
      <c r="AQ32" s="4"/>
      <c r="AR32" s="4" t="s">
        <v>17</v>
      </c>
      <c r="AS32" s="4"/>
      <c r="AT32" s="4" t="s">
        <v>17</v>
      </c>
      <c r="AU32" s="4"/>
      <c r="AV32" s="4">
        <v>8.9</v>
      </c>
      <c r="AW32" s="4">
        <v>0.0</v>
      </c>
      <c r="AX32" s="4">
        <v>3.0</v>
      </c>
      <c r="AY32" s="4">
        <v>0.0</v>
      </c>
      <c r="AZ32" s="4">
        <v>133.0</v>
      </c>
      <c r="BA32" s="4" t="str">
        <f t="array" ref="BA32">_xludf.IFS(AZ32&gt;146, 1, AZ32&lt;136, 2, TRUE, 0)</f>
        <v>#NAME?</v>
      </c>
      <c r="BB32" s="4">
        <v>5.2</v>
      </c>
      <c r="BC32" s="4" t="str">
        <f t="array" ref="BC32">_xludf.IFS(BB32&gt;5.1, 1, BB32&lt;3.5, 2, TRUE, 0)</f>
        <v>#NAME?</v>
      </c>
      <c r="BD32" s="4">
        <v>8.0</v>
      </c>
      <c r="BE32" s="4">
        <v>0.0</v>
      </c>
      <c r="BF32" s="4">
        <v>4.5</v>
      </c>
      <c r="BG32" s="4">
        <v>0.0</v>
      </c>
      <c r="BH32" s="4">
        <v>3.5</v>
      </c>
      <c r="BI32" s="4">
        <v>0.0</v>
      </c>
      <c r="BJ32" s="4">
        <v>56.0</v>
      </c>
      <c r="BK32" s="4">
        <v>0.0</v>
      </c>
      <c r="BL32" s="4" t="s">
        <v>17</v>
      </c>
      <c r="BN32" s="4" t="s">
        <v>17</v>
      </c>
      <c r="BP32" s="4" t="s">
        <v>17</v>
      </c>
      <c r="BR32" s="4" t="s">
        <v>17</v>
      </c>
    </row>
    <row r="33">
      <c r="A33" s="4">
        <v>334137.0</v>
      </c>
      <c r="B33" s="4" t="s">
        <v>21</v>
      </c>
      <c r="C33" s="4">
        <v>49.0</v>
      </c>
      <c r="D33" s="4">
        <v>10.67</v>
      </c>
      <c r="E33" s="4" t="str">
        <f t="array" ref="E33">_xludf.IFS(D33&gt;10, 1, D33&lt;4, 2, TRUE, 0)</f>
        <v>#NAME?</v>
      </c>
      <c r="F33" s="4">
        <v>3.28</v>
      </c>
      <c r="G33" s="4" t="str">
        <f t="array" ref="G33">_xludf.IFS(F33&gt;6.2, 1, F33&lt;3.7, 2, TRUE, 0)</f>
        <v>#NAME?</v>
      </c>
      <c r="H33" s="4">
        <v>9.9</v>
      </c>
      <c r="I33" s="4" t="str">
        <f t="array" ref="I33">_xludf.IFS(H33&gt;18, 1, H33&lt;13, 2, TRUE, 0)</f>
        <v>#NAME?</v>
      </c>
      <c r="J33" s="4">
        <v>28.6</v>
      </c>
      <c r="K33" s="4" t="str">
        <f t="array" ref="K33">_xludf.IFS(J33&gt;55, 1, J33&lt;34, 2, TRUE, 0)</f>
        <v>#NAME?</v>
      </c>
      <c r="L33" s="4">
        <v>87.2</v>
      </c>
      <c r="M33" s="4">
        <v>0.0</v>
      </c>
      <c r="N33" s="4">
        <v>30.2</v>
      </c>
      <c r="O33" s="4">
        <v>0.0</v>
      </c>
      <c r="P33" s="4">
        <v>34.6</v>
      </c>
      <c r="Q33" s="4">
        <v>0.0</v>
      </c>
      <c r="R33" s="4">
        <v>118.0</v>
      </c>
      <c r="S33" s="4">
        <v>2.0</v>
      </c>
      <c r="T33" s="4">
        <v>15.7</v>
      </c>
      <c r="U33" s="4">
        <v>1.0</v>
      </c>
      <c r="V33" s="4">
        <v>76.2</v>
      </c>
      <c r="W33" s="4">
        <v>0.0</v>
      </c>
      <c r="X33" s="4">
        <v>15.0</v>
      </c>
      <c r="Y33" s="4">
        <v>2.0</v>
      </c>
      <c r="Z33" s="4">
        <v>5.9</v>
      </c>
      <c r="AA33" s="4">
        <v>0.0</v>
      </c>
      <c r="AB33" s="4">
        <v>2.6</v>
      </c>
      <c r="AC33" s="4">
        <v>0.0</v>
      </c>
      <c r="AD33" s="4">
        <v>0.3</v>
      </c>
      <c r="AE33" s="4">
        <v>0.0</v>
      </c>
      <c r="AF33" s="4">
        <v>170.0</v>
      </c>
      <c r="AG33" s="4" t="str">
        <f t="array" ref="AG33">_xludf.IFS(AF33&gt;100, 1, AF33&lt;70, 2, TRUE, 0)</f>
        <v>#NAME?</v>
      </c>
      <c r="AH33" s="4">
        <v>35.4</v>
      </c>
      <c r="AI33" s="4" t="str">
        <f t="array" ref="AI33">_xludf.IFS(AH33&gt;20, 1, AH33&lt;8, 2, TRUE, 0)</f>
        <v>#NAME?</v>
      </c>
      <c r="AJ33" s="4">
        <v>5.5</v>
      </c>
      <c r="AK33" s="4" t="str">
        <f t="array" ref="AK33">_xludf.IFS(AJ33&gt;1.3, 1, AJ33&lt;0.7, 2, TRUE, 0)</f>
        <v>#NAME?</v>
      </c>
      <c r="AL33" s="4">
        <v>20.0</v>
      </c>
      <c r="AM33" s="4">
        <v>0.0</v>
      </c>
      <c r="AN33" s="4">
        <v>18.0</v>
      </c>
      <c r="AO33" s="4" t="str">
        <f t="array" ref="AO33">_xludf.IFS(AN33&gt;52, 1, AN33&lt;7, 2, TRUE, 0)</f>
        <v>#NAME?</v>
      </c>
      <c r="AP33" s="4" t="s">
        <v>17</v>
      </c>
      <c r="AQ33" s="4"/>
      <c r="AR33" s="4" t="s">
        <v>17</v>
      </c>
      <c r="AS33" s="4"/>
      <c r="AT33" s="4" t="s">
        <v>17</v>
      </c>
      <c r="AU33" s="4"/>
      <c r="AV33" s="4">
        <v>7.8</v>
      </c>
      <c r="AW33" s="4">
        <v>2.0</v>
      </c>
      <c r="AX33" s="4">
        <v>2.3</v>
      </c>
      <c r="AY33" s="4">
        <v>2.0</v>
      </c>
      <c r="AZ33" s="4">
        <v>128.0</v>
      </c>
      <c r="BA33" s="4" t="str">
        <f t="array" ref="BA33">_xludf.IFS(AZ33&gt;146, 1, AZ33&lt;136, 2, TRUE, 0)</f>
        <v>#NAME?</v>
      </c>
      <c r="BB33" s="4">
        <v>3.4</v>
      </c>
      <c r="BC33" s="4" t="str">
        <f t="array" ref="BC33">_xludf.IFS(BB33&gt;5.1, 1, BB33&lt;3.5, 2, TRUE, 0)</f>
        <v>#NAME?</v>
      </c>
      <c r="BD33" s="4">
        <v>7.5</v>
      </c>
      <c r="BE33" s="4">
        <v>0.0</v>
      </c>
      <c r="BF33" s="4">
        <v>2.9</v>
      </c>
      <c r="BG33" s="4">
        <v>2.0</v>
      </c>
      <c r="BH33" s="4">
        <v>4.6</v>
      </c>
      <c r="BI33" s="4">
        <v>1.0</v>
      </c>
      <c r="BJ33" s="4">
        <v>114.0</v>
      </c>
      <c r="BK33" s="4">
        <v>0.0</v>
      </c>
      <c r="BL33" s="4" t="s">
        <v>17</v>
      </c>
      <c r="BN33" s="4" t="s">
        <v>17</v>
      </c>
      <c r="BP33" s="4" t="s">
        <v>17</v>
      </c>
      <c r="BR33" s="4" t="s">
        <v>17</v>
      </c>
    </row>
    <row r="34">
      <c r="A34" s="4">
        <v>342812.0</v>
      </c>
      <c r="B34" s="4" t="s">
        <v>11</v>
      </c>
      <c r="C34" s="4">
        <v>61.0</v>
      </c>
      <c r="D34" s="4">
        <v>5.47</v>
      </c>
      <c r="E34" s="4" t="str">
        <f t="array" ref="E34">_xludf.IFS(D34&gt;10, 1, D34&lt;4, 2, TRUE, 0)</f>
        <v>#NAME?</v>
      </c>
      <c r="F34" s="4">
        <v>3.76</v>
      </c>
      <c r="G34" s="4" t="str">
        <f t="array" ref="G34">_xludf.IFS(F34&gt;6.2, 1, F34&lt;3.7, 2, TRUE, 0)</f>
        <v>#NAME?</v>
      </c>
      <c r="H34" s="4">
        <v>11.5</v>
      </c>
      <c r="I34" s="4" t="str">
        <f t="array" ref="I34">_xludf.IFS(H34&gt;18, 1, H34&lt;13, 2, TRUE, 0)</f>
        <v>#NAME?</v>
      </c>
      <c r="J34" s="4">
        <v>33.7</v>
      </c>
      <c r="K34" s="4" t="str">
        <f t="array" ref="K34">_xludf.IFS(J34&gt;55, 1, J34&lt;34, 2, TRUE, 0)</f>
        <v>#NAME?</v>
      </c>
      <c r="L34" s="4">
        <v>89.6</v>
      </c>
      <c r="M34" s="4">
        <v>0.0</v>
      </c>
      <c r="N34" s="4">
        <v>30.6</v>
      </c>
      <c r="O34" s="4">
        <v>0.0</v>
      </c>
      <c r="P34" s="4">
        <v>34.1</v>
      </c>
      <c r="Q34" s="4">
        <v>0.0</v>
      </c>
      <c r="R34" s="4">
        <v>90.0</v>
      </c>
      <c r="S34" s="4">
        <v>2.0</v>
      </c>
      <c r="T34" s="4">
        <v>14.5</v>
      </c>
      <c r="U34" s="4">
        <v>0.0</v>
      </c>
      <c r="V34" s="4">
        <v>86.3</v>
      </c>
      <c r="W34" s="4">
        <v>1.0</v>
      </c>
      <c r="X34" s="4">
        <v>7.7</v>
      </c>
      <c r="Y34" s="4">
        <v>2.0</v>
      </c>
      <c r="Z34" s="4">
        <v>4.0</v>
      </c>
      <c r="AA34" s="4">
        <v>0.0</v>
      </c>
      <c r="AB34" s="4">
        <v>1.6</v>
      </c>
      <c r="AC34" s="4">
        <v>0.0</v>
      </c>
      <c r="AD34" s="4">
        <v>0.4</v>
      </c>
      <c r="AE34" s="4">
        <v>0.0</v>
      </c>
      <c r="AF34" s="4">
        <v>178.0</v>
      </c>
      <c r="AG34" s="4" t="str">
        <f t="array" ref="AG34">_xludf.IFS(AF34&gt;100, 1, AF34&lt;70, 2, TRUE, 0)</f>
        <v>#NAME?</v>
      </c>
      <c r="AH34" s="4">
        <v>53.5</v>
      </c>
      <c r="AI34" s="4" t="str">
        <f t="array" ref="AI34">_xludf.IFS(AH34&gt;20, 1, AH34&lt;8, 2, TRUE, 0)</f>
        <v>#NAME?</v>
      </c>
      <c r="AJ34" s="4">
        <v>9.4</v>
      </c>
      <c r="AK34" s="4" t="str">
        <f t="array" ref="AK34">_xludf.IFS(AJ34&gt;1.3, 1, AJ34&lt;0.7, 2, TRUE, 0)</f>
        <v>#NAME?</v>
      </c>
      <c r="AL34" s="4">
        <v>13.0</v>
      </c>
      <c r="AM34" s="4">
        <v>0.0</v>
      </c>
      <c r="AN34" s="4">
        <v>3.0</v>
      </c>
      <c r="AO34" s="4" t="str">
        <f t="array" ref="AO34">_xludf.IFS(AN34&gt;52, 1, AN34&lt;7, 2, TRUE, 0)</f>
        <v>#NAME?</v>
      </c>
      <c r="AP34" s="4" t="s">
        <v>17</v>
      </c>
      <c r="AQ34" s="4"/>
      <c r="AR34" s="4" t="s">
        <v>17</v>
      </c>
      <c r="AS34" s="4"/>
      <c r="AT34" s="4" t="s">
        <v>17</v>
      </c>
      <c r="AU34" s="4"/>
      <c r="AV34" s="4">
        <v>9.1</v>
      </c>
      <c r="AW34" s="4">
        <v>0.0</v>
      </c>
      <c r="AX34" s="4">
        <v>4.4</v>
      </c>
      <c r="AY34" s="4">
        <v>0.0</v>
      </c>
      <c r="AZ34" s="4">
        <v>139.0</v>
      </c>
      <c r="BA34" s="4" t="str">
        <f t="array" ref="BA34">_xludf.IFS(AZ34&gt;146, 1, AZ34&lt;136, 2, TRUE, 0)</f>
        <v>#NAME?</v>
      </c>
      <c r="BB34" s="4">
        <v>3.7</v>
      </c>
      <c r="BC34" s="4" t="str">
        <f t="array" ref="BC34">_xludf.IFS(BB34&gt;5.1, 1, BB34&lt;3.5, 2, TRUE, 0)</f>
        <v>#NAME?</v>
      </c>
      <c r="BD34" s="4">
        <v>7.9</v>
      </c>
      <c r="BE34" s="4">
        <v>0.0</v>
      </c>
      <c r="BF34" s="4">
        <v>4.6</v>
      </c>
      <c r="BG34" s="4">
        <v>0.0</v>
      </c>
      <c r="BH34" s="4">
        <v>3.3</v>
      </c>
      <c r="BI34" s="4">
        <v>0.0</v>
      </c>
      <c r="BJ34" s="4">
        <v>118.0</v>
      </c>
      <c r="BK34" s="4">
        <v>0.0</v>
      </c>
      <c r="BL34" s="4" t="s">
        <v>17</v>
      </c>
      <c r="BN34" s="4" t="s">
        <v>17</v>
      </c>
      <c r="BP34" s="4" t="s">
        <v>17</v>
      </c>
      <c r="BR34" s="4" t="s">
        <v>17</v>
      </c>
    </row>
    <row r="35">
      <c r="A35" s="4">
        <v>343021.0</v>
      </c>
      <c r="B35" s="4" t="s">
        <v>11</v>
      </c>
      <c r="C35" s="4">
        <v>77.0</v>
      </c>
      <c r="D35" s="4">
        <v>5.14</v>
      </c>
      <c r="E35" s="4" t="str">
        <f t="array" ref="E35">_xludf.IFS(D35&gt;10, 1, D35&lt;4, 2, TRUE, 0)</f>
        <v>#NAME?</v>
      </c>
      <c r="F35" s="4">
        <v>4.08</v>
      </c>
      <c r="G35" s="4" t="str">
        <f t="array" ref="G35">_xludf.IFS(F35&gt;6.2, 1, F35&lt;3.7, 2, TRUE, 0)</f>
        <v>#NAME?</v>
      </c>
      <c r="H35" s="4">
        <v>8.3</v>
      </c>
      <c r="I35" s="4" t="str">
        <f t="array" ref="I35">_xludf.IFS(H35&gt;18, 1, H35&lt;13, 2, TRUE, 0)</f>
        <v>#NAME?</v>
      </c>
      <c r="J35" s="4">
        <v>26.2</v>
      </c>
      <c r="K35" s="4" t="str">
        <f t="array" ref="K35">_xludf.IFS(J35&gt;55, 1, J35&lt;34, 2, TRUE, 0)</f>
        <v>#NAME?</v>
      </c>
      <c r="L35" s="4">
        <v>64.2</v>
      </c>
      <c r="M35" s="4">
        <v>2.0</v>
      </c>
      <c r="N35" s="4">
        <v>20.3</v>
      </c>
      <c r="O35" s="4">
        <v>2.0</v>
      </c>
      <c r="P35" s="4">
        <v>31.7</v>
      </c>
      <c r="Q35" s="4">
        <v>0.0</v>
      </c>
      <c r="R35" s="4">
        <v>58.0</v>
      </c>
      <c r="S35" s="4">
        <v>2.0</v>
      </c>
      <c r="T35" s="4">
        <v>15.0</v>
      </c>
      <c r="U35" s="4">
        <v>0.0</v>
      </c>
      <c r="V35" s="4">
        <v>69.1</v>
      </c>
      <c r="W35" s="4">
        <v>0.0</v>
      </c>
      <c r="X35" s="4">
        <v>20.6</v>
      </c>
      <c r="Y35" s="4">
        <v>2.0</v>
      </c>
      <c r="Z35" s="4">
        <v>5.8</v>
      </c>
      <c r="AA35" s="4">
        <v>0.0</v>
      </c>
      <c r="AB35" s="4">
        <v>3.9</v>
      </c>
      <c r="AC35" s="4">
        <v>0.0</v>
      </c>
      <c r="AD35" s="4">
        <v>0.6</v>
      </c>
      <c r="AE35" s="4">
        <v>0.0</v>
      </c>
      <c r="AF35" s="4">
        <v>197.0</v>
      </c>
      <c r="AG35" s="4" t="str">
        <f t="array" ref="AG35">_xludf.IFS(AF35&gt;100, 1, AF35&lt;70, 2, TRUE, 0)</f>
        <v>#NAME?</v>
      </c>
      <c r="AH35" s="4">
        <v>66.1</v>
      </c>
      <c r="AI35" s="4" t="str">
        <f t="array" ref="AI35">_xludf.IFS(AH35&gt;20, 1, AH35&lt;8, 2, TRUE, 0)</f>
        <v>#NAME?</v>
      </c>
      <c r="AJ35" s="4">
        <v>9.6</v>
      </c>
      <c r="AK35" s="4" t="str">
        <f t="array" ref="AK35">_xludf.IFS(AJ35&gt;1.3, 1, AJ35&lt;0.7, 2, TRUE, 0)</f>
        <v>#NAME?</v>
      </c>
      <c r="AL35" s="4">
        <v>10.0</v>
      </c>
      <c r="AM35" s="4">
        <v>2.0</v>
      </c>
      <c r="AN35" s="4">
        <v>8.0</v>
      </c>
      <c r="AO35" s="4" t="str">
        <f t="array" ref="AO35">_xludf.IFS(AN35&gt;52, 1, AN35&lt;7, 2, TRUE, 0)</f>
        <v>#NAME?</v>
      </c>
      <c r="AP35" s="4" t="s">
        <v>17</v>
      </c>
      <c r="AQ35" s="4"/>
      <c r="AR35" s="4" t="s">
        <v>17</v>
      </c>
      <c r="AS35" s="4"/>
      <c r="AT35" s="4" t="s">
        <v>17</v>
      </c>
      <c r="AU35" s="4"/>
      <c r="AV35" s="4">
        <v>8.5</v>
      </c>
      <c r="AW35" s="4">
        <v>2.0</v>
      </c>
      <c r="AX35" s="4">
        <v>6.1</v>
      </c>
      <c r="AY35" s="4">
        <v>1.0</v>
      </c>
      <c r="AZ35" s="4">
        <v>137.0</v>
      </c>
      <c r="BA35" s="4" t="str">
        <f t="array" ref="BA35">_xludf.IFS(AZ35&gt;146, 1, AZ35&lt;136, 2, TRUE, 0)</f>
        <v>#NAME?</v>
      </c>
      <c r="BB35" s="4">
        <v>4.6</v>
      </c>
      <c r="BC35" s="4" t="str">
        <f t="array" ref="BC35">_xludf.IFS(BB35&gt;5.1, 1, BB35&lt;3.5, 2, TRUE, 0)</f>
        <v>#NAME?</v>
      </c>
      <c r="BD35" s="4">
        <v>6.6</v>
      </c>
      <c r="BE35" s="4">
        <v>0.0</v>
      </c>
      <c r="BF35" s="4">
        <v>4.0</v>
      </c>
      <c r="BG35" s="4">
        <v>0.0</v>
      </c>
      <c r="BH35" s="4">
        <v>2.6</v>
      </c>
      <c r="BI35" s="4">
        <v>0.0</v>
      </c>
      <c r="BJ35" s="4">
        <v>90.0</v>
      </c>
      <c r="BK35" s="4">
        <v>0.0</v>
      </c>
      <c r="BL35" s="4" t="s">
        <v>17</v>
      </c>
      <c r="BN35" s="4" t="s">
        <v>17</v>
      </c>
      <c r="BP35" s="4" t="s">
        <v>17</v>
      </c>
      <c r="BR35" s="4" t="s">
        <v>17</v>
      </c>
    </row>
    <row r="36">
      <c r="A36" s="4">
        <v>349435.0</v>
      </c>
      <c r="B36" s="4" t="s">
        <v>21</v>
      </c>
      <c r="C36" s="4">
        <v>71.0</v>
      </c>
      <c r="D36" s="4">
        <v>5.39</v>
      </c>
      <c r="E36" s="4" t="str">
        <f t="array" ref="E36">_xludf.IFS(D36&gt;10, 1, D36&lt;4, 2, TRUE, 0)</f>
        <v>#NAME?</v>
      </c>
      <c r="F36" s="4">
        <v>3.28</v>
      </c>
      <c r="G36" s="4" t="str">
        <f t="array" ref="G36">_xludf.IFS(F36&gt;6.2, 1, F36&lt;3.7, 2, TRUE, 0)</f>
        <v>#NAME?</v>
      </c>
      <c r="H36" s="4">
        <v>10.4</v>
      </c>
      <c r="I36" s="4" t="str">
        <f t="array" ref="I36">_xludf.IFS(H36&gt;18, 1, H36&lt;13, 2, TRUE, 0)</f>
        <v>#NAME?</v>
      </c>
      <c r="J36" s="4">
        <v>29.4</v>
      </c>
      <c r="K36" s="4" t="str">
        <f t="array" ref="K36">_xludf.IFS(J36&gt;55, 1, J36&lt;34, 2, TRUE, 0)</f>
        <v>#NAME?</v>
      </c>
      <c r="L36" s="4">
        <v>89.6</v>
      </c>
      <c r="M36" s="4">
        <v>0.0</v>
      </c>
      <c r="N36" s="4">
        <v>31.7</v>
      </c>
      <c r="O36" s="4">
        <v>0.0</v>
      </c>
      <c r="P36" s="4">
        <v>35.4</v>
      </c>
      <c r="Q36" s="4">
        <v>0.0</v>
      </c>
      <c r="R36" s="4">
        <v>114.0</v>
      </c>
      <c r="S36" s="4">
        <v>2.0</v>
      </c>
      <c r="T36" s="4">
        <v>13.6</v>
      </c>
      <c r="U36" s="4">
        <v>0.0</v>
      </c>
      <c r="V36" s="4">
        <v>73.4</v>
      </c>
      <c r="W36" s="4">
        <v>0.0</v>
      </c>
      <c r="X36" s="4">
        <v>18.2</v>
      </c>
      <c r="Y36" s="4">
        <v>2.0</v>
      </c>
      <c r="Z36" s="4">
        <v>5.4</v>
      </c>
      <c r="AA36" s="4">
        <v>0.0</v>
      </c>
      <c r="AB36" s="4">
        <v>2.8</v>
      </c>
      <c r="AC36" s="4">
        <v>0.0</v>
      </c>
      <c r="AD36" s="4">
        <v>0.2</v>
      </c>
      <c r="AE36" s="4">
        <v>0.0</v>
      </c>
      <c r="AF36" s="4">
        <v>256.0</v>
      </c>
      <c r="AG36" s="4" t="str">
        <f t="array" ref="AG36">_xludf.IFS(AF36&gt;100, 1, AF36&lt;70, 2, TRUE, 0)</f>
        <v>#NAME?</v>
      </c>
      <c r="AH36" s="4">
        <v>75.2</v>
      </c>
      <c r="AI36" s="4" t="str">
        <f t="array" ref="AI36">_xludf.IFS(AH36&gt;20, 1, AH36&lt;8, 2, TRUE, 0)</f>
        <v>#NAME?</v>
      </c>
      <c r="AJ36" s="4">
        <v>6.3</v>
      </c>
      <c r="AK36" s="4" t="str">
        <f t="array" ref="AK36">_xludf.IFS(AJ36&gt;1.3, 1, AJ36&lt;0.7, 2, TRUE, 0)</f>
        <v>#NAME?</v>
      </c>
      <c r="AL36" s="4">
        <v>10.0</v>
      </c>
      <c r="AM36" s="4">
        <v>2.0</v>
      </c>
      <c r="AN36" s="4">
        <v>3.0</v>
      </c>
      <c r="AO36" s="4" t="str">
        <f t="array" ref="AO36">_xludf.IFS(AN36&gt;52, 1, AN36&lt;7, 2, TRUE, 0)</f>
        <v>#NAME?</v>
      </c>
      <c r="AP36" s="4" t="s">
        <v>17</v>
      </c>
      <c r="AQ36" s="4"/>
      <c r="AR36" s="4" t="s">
        <v>17</v>
      </c>
      <c r="AS36" s="4"/>
      <c r="AT36" s="4" t="s">
        <v>17</v>
      </c>
      <c r="AU36" s="4"/>
      <c r="AV36" s="4">
        <v>9.9</v>
      </c>
      <c r="AW36" s="4">
        <v>0.0</v>
      </c>
      <c r="AX36" s="4">
        <v>3.98</v>
      </c>
      <c r="AY36" s="4">
        <v>0.0</v>
      </c>
      <c r="AZ36" s="4">
        <v>134.0</v>
      </c>
      <c r="BA36" s="4" t="str">
        <f t="array" ref="BA36">_xludf.IFS(AZ36&gt;146, 1, AZ36&lt;136, 2, TRUE, 0)</f>
        <v>#NAME?</v>
      </c>
      <c r="BB36" s="4">
        <v>5.4</v>
      </c>
      <c r="BC36" s="4" t="str">
        <f t="array" ref="BC36">_xludf.IFS(BB36&gt;5.1, 1, BB36&lt;3.5, 2, TRUE, 0)</f>
        <v>#NAME?</v>
      </c>
      <c r="BD36" s="4">
        <v>7.5</v>
      </c>
      <c r="BE36" s="4">
        <v>0.0</v>
      </c>
      <c r="BF36" s="4">
        <v>4.7</v>
      </c>
      <c r="BG36" s="4">
        <v>0.0</v>
      </c>
      <c r="BH36" s="4">
        <v>2.8</v>
      </c>
      <c r="BI36" s="4">
        <v>0.0</v>
      </c>
      <c r="BJ36" s="4">
        <v>78.0</v>
      </c>
      <c r="BK36" s="4">
        <v>0.0</v>
      </c>
      <c r="BL36" s="4" t="s">
        <v>17</v>
      </c>
      <c r="BN36" s="4" t="s">
        <v>17</v>
      </c>
      <c r="BP36" s="4" t="s">
        <v>17</v>
      </c>
      <c r="BR36" s="4" t="s">
        <v>17</v>
      </c>
    </row>
    <row r="37">
      <c r="A37" s="4">
        <v>350633.0</v>
      </c>
      <c r="B37" s="4" t="s">
        <v>21</v>
      </c>
      <c r="C37" s="4">
        <v>52.0</v>
      </c>
      <c r="D37" s="4">
        <v>8.02</v>
      </c>
      <c r="E37" s="4" t="str">
        <f t="array" ref="E37">_xludf.IFS(D37&gt;10, 1, D37&lt;4, 2, TRUE, 0)</f>
        <v>#NAME?</v>
      </c>
      <c r="F37" s="4">
        <v>3.87</v>
      </c>
      <c r="G37" s="4" t="str">
        <f t="array" ref="G37">_xludf.IFS(F37&gt;6.2, 1, F37&lt;3.7, 2, TRUE, 0)</f>
        <v>#NAME?</v>
      </c>
      <c r="H37" s="4">
        <v>11.6</v>
      </c>
      <c r="I37" s="4" t="str">
        <f t="array" ref="I37">_xludf.IFS(H37&gt;18, 1, H37&lt;13, 2, TRUE, 0)</f>
        <v>#NAME?</v>
      </c>
      <c r="J37" s="4">
        <v>34.4</v>
      </c>
      <c r="K37" s="4" t="str">
        <f t="array" ref="K37">_xludf.IFS(J37&gt;55, 1, J37&lt;34, 2, TRUE, 0)</f>
        <v>#NAME?</v>
      </c>
      <c r="L37" s="4">
        <v>88.9</v>
      </c>
      <c r="M37" s="4">
        <v>0.0</v>
      </c>
      <c r="N37" s="4">
        <v>30.0</v>
      </c>
      <c r="O37" s="4">
        <v>0.0</v>
      </c>
      <c r="P37" s="4">
        <v>33.7</v>
      </c>
      <c r="Q37" s="4">
        <v>0.0</v>
      </c>
      <c r="R37" s="4">
        <v>226.0</v>
      </c>
      <c r="S37" s="4">
        <v>0.0</v>
      </c>
      <c r="T37" s="4">
        <v>14.6</v>
      </c>
      <c r="U37" s="4">
        <v>0.0</v>
      </c>
      <c r="V37" s="4">
        <v>73.9</v>
      </c>
      <c r="W37" s="4">
        <v>0.0</v>
      </c>
      <c r="X37" s="4">
        <v>17.0</v>
      </c>
      <c r="Y37" s="4">
        <v>2.0</v>
      </c>
      <c r="Z37" s="4">
        <v>5.4</v>
      </c>
      <c r="AA37" s="4">
        <v>0.0</v>
      </c>
      <c r="AB37" s="4">
        <v>3.1</v>
      </c>
      <c r="AC37" s="4">
        <v>0.0</v>
      </c>
      <c r="AD37" s="4">
        <v>0.6</v>
      </c>
      <c r="AE37" s="4">
        <v>0.0</v>
      </c>
      <c r="AF37" s="4">
        <v>164.0</v>
      </c>
      <c r="AG37" s="4" t="str">
        <f t="array" ref="AG37">_xludf.IFS(AF37&gt;100, 1, AF37&lt;70, 2, TRUE, 0)</f>
        <v>#NAME?</v>
      </c>
      <c r="AH37" s="4">
        <v>67.8</v>
      </c>
      <c r="AI37" s="4" t="str">
        <f t="array" ref="AI37">_xludf.IFS(AH37&gt;20, 1, AH37&lt;8, 2, TRUE, 0)</f>
        <v>#NAME?</v>
      </c>
      <c r="AJ37" s="4">
        <v>10.5</v>
      </c>
      <c r="AK37" s="4" t="str">
        <f t="array" ref="AK37">_xludf.IFS(AJ37&gt;1.3, 1, AJ37&lt;0.7, 2, TRUE, 0)</f>
        <v>#NAME?</v>
      </c>
      <c r="AL37" s="4">
        <v>11.0</v>
      </c>
      <c r="AM37" s="4">
        <v>2.0</v>
      </c>
      <c r="AN37" s="4">
        <v>10.0</v>
      </c>
      <c r="AO37" s="4" t="str">
        <f t="array" ref="AO37">_xludf.IFS(AN37&gt;52, 1, AN37&lt;7, 2, TRUE, 0)</f>
        <v>#NAME?</v>
      </c>
      <c r="AP37" s="4" t="s">
        <v>17</v>
      </c>
      <c r="AQ37" s="4"/>
      <c r="AR37" s="4" t="s">
        <v>17</v>
      </c>
      <c r="AS37" s="4"/>
      <c r="AT37" s="4" t="s">
        <v>17</v>
      </c>
      <c r="AU37" s="4"/>
      <c r="AV37" s="4">
        <v>9.9</v>
      </c>
      <c r="AW37" s="4">
        <v>0.0</v>
      </c>
      <c r="AX37" s="4">
        <v>5.5</v>
      </c>
      <c r="AY37" s="4">
        <v>1.0</v>
      </c>
      <c r="AZ37" s="4">
        <v>135.0</v>
      </c>
      <c r="BA37" s="4" t="str">
        <f t="array" ref="BA37">_xludf.IFS(AZ37&gt;146, 1, AZ37&lt;136, 2, TRUE, 0)</f>
        <v>#NAME?</v>
      </c>
      <c r="BB37" s="4">
        <v>4.9</v>
      </c>
      <c r="BC37" s="4" t="str">
        <f t="array" ref="BC37">_xludf.IFS(BB37&gt;5.1, 1, BB37&lt;3.5, 2, TRUE, 0)</f>
        <v>#NAME?</v>
      </c>
      <c r="BD37" s="4">
        <v>8.1</v>
      </c>
      <c r="BE37" s="4">
        <v>0.0</v>
      </c>
      <c r="BF37" s="4">
        <v>4.4</v>
      </c>
      <c r="BG37" s="4">
        <v>0.0</v>
      </c>
      <c r="BH37" s="4">
        <v>3.7</v>
      </c>
      <c r="BI37" s="4">
        <v>1.0</v>
      </c>
      <c r="BJ37" s="4">
        <v>61.0</v>
      </c>
      <c r="BK37" s="4">
        <v>0.0</v>
      </c>
      <c r="BL37" s="4" t="s">
        <v>17</v>
      </c>
      <c r="BN37" s="4" t="s">
        <v>17</v>
      </c>
      <c r="BP37" s="4" t="s">
        <v>17</v>
      </c>
      <c r="BR37" s="4" t="s">
        <v>17</v>
      </c>
    </row>
    <row r="38">
      <c r="A38" s="4">
        <v>351137.0</v>
      </c>
      <c r="B38" s="4" t="s">
        <v>11</v>
      </c>
      <c r="C38" s="4">
        <v>57.0</v>
      </c>
      <c r="D38" s="4">
        <v>5.38</v>
      </c>
      <c r="E38" s="4" t="str">
        <f t="array" ref="E38">_xludf.IFS(D38&gt;10, 1, D38&lt;4, 2, TRUE, 0)</f>
        <v>#NAME?</v>
      </c>
      <c r="F38" s="4">
        <v>3.7</v>
      </c>
      <c r="G38" s="4" t="str">
        <f t="array" ref="G38">_xludf.IFS(F38&gt;6.2, 1, F38&lt;3.7, 2, TRUE, 0)</f>
        <v>#NAME?</v>
      </c>
      <c r="H38" s="4">
        <v>10.9</v>
      </c>
      <c r="I38" s="4" t="str">
        <f t="array" ref="I38">_xludf.IFS(H38&gt;18, 1, H38&lt;13, 2, TRUE, 0)</f>
        <v>#NAME?</v>
      </c>
      <c r="J38" s="4">
        <v>31.0</v>
      </c>
      <c r="K38" s="4" t="str">
        <f t="array" ref="K38">_xludf.IFS(J38&gt;55, 1, J38&lt;34, 2, TRUE, 0)</f>
        <v>#NAME?</v>
      </c>
      <c r="L38" s="4">
        <v>83.8</v>
      </c>
      <c r="M38" s="4">
        <v>0.0</v>
      </c>
      <c r="N38" s="4">
        <v>29.5</v>
      </c>
      <c r="O38" s="4">
        <v>0.0</v>
      </c>
      <c r="P38" s="4">
        <v>35.2</v>
      </c>
      <c r="Q38" s="4">
        <v>0.0</v>
      </c>
      <c r="R38" s="4">
        <v>130.0</v>
      </c>
      <c r="S38" s="4">
        <v>2.0</v>
      </c>
      <c r="T38" s="4">
        <v>14.1</v>
      </c>
      <c r="U38" s="4">
        <v>0.0</v>
      </c>
      <c r="V38" s="4">
        <v>75.1</v>
      </c>
      <c r="W38" s="4">
        <v>0.0</v>
      </c>
      <c r="X38" s="4">
        <v>16.4</v>
      </c>
      <c r="Y38" s="4">
        <v>2.0</v>
      </c>
      <c r="Z38" s="4">
        <v>5.9</v>
      </c>
      <c r="AA38" s="4">
        <v>0.0</v>
      </c>
      <c r="AB38" s="4">
        <v>2.2</v>
      </c>
      <c r="AC38" s="4">
        <v>0.0</v>
      </c>
      <c r="AD38" s="4">
        <v>0.4</v>
      </c>
      <c r="AE38" s="4">
        <v>0.0</v>
      </c>
      <c r="AF38" s="4">
        <v>237.0</v>
      </c>
      <c r="AG38" s="4" t="str">
        <f t="array" ref="AG38">_xludf.IFS(AF38&gt;100, 1, AF38&lt;70, 2, TRUE, 0)</f>
        <v>#NAME?</v>
      </c>
      <c r="AH38" s="4">
        <v>59.9</v>
      </c>
      <c r="AI38" s="4" t="str">
        <f t="array" ref="AI38">_xludf.IFS(AH38&gt;20, 1, AH38&lt;8, 2, TRUE, 0)</f>
        <v>#NAME?</v>
      </c>
      <c r="AJ38" s="4">
        <v>12.1</v>
      </c>
      <c r="AK38" s="4" t="str">
        <f t="array" ref="AK38">_xludf.IFS(AJ38&gt;1.3, 1, AJ38&lt;0.7, 2, TRUE, 0)</f>
        <v>#NAME?</v>
      </c>
      <c r="AL38" s="4">
        <v>11.0</v>
      </c>
      <c r="AM38" s="4">
        <v>2.0</v>
      </c>
      <c r="AN38" s="4">
        <v>13.0</v>
      </c>
      <c r="AO38" s="4" t="str">
        <f t="array" ref="AO38">_xludf.IFS(AN38&gt;52, 1, AN38&lt;7, 2, TRUE, 0)</f>
        <v>#NAME?</v>
      </c>
      <c r="AP38" s="4" t="s">
        <v>17</v>
      </c>
      <c r="AQ38" s="4"/>
      <c r="AR38" s="4" t="s">
        <v>17</v>
      </c>
      <c r="AS38" s="4"/>
      <c r="AT38" s="4" t="s">
        <v>17</v>
      </c>
      <c r="AU38" s="4"/>
      <c r="AV38" s="4">
        <v>8.0</v>
      </c>
      <c r="AW38" s="4">
        <v>2.0</v>
      </c>
      <c r="AX38" s="4">
        <v>6.8</v>
      </c>
      <c r="AY38" s="4">
        <v>1.0</v>
      </c>
      <c r="AZ38" s="4">
        <v>138.0</v>
      </c>
      <c r="BA38" s="4" t="str">
        <f t="array" ref="BA38">_xludf.IFS(AZ38&gt;146, 1, AZ38&lt;136, 2, TRUE, 0)</f>
        <v>#NAME?</v>
      </c>
      <c r="BB38" s="4">
        <v>5.5</v>
      </c>
      <c r="BC38" s="4" t="str">
        <f t="array" ref="BC38">_xludf.IFS(BB38&gt;5.1, 1, BB38&lt;3.5, 2, TRUE, 0)</f>
        <v>#NAME?</v>
      </c>
      <c r="BD38" s="4">
        <v>6.9</v>
      </c>
      <c r="BE38" s="4">
        <v>0.0</v>
      </c>
      <c r="BF38" s="4">
        <v>4.3</v>
      </c>
      <c r="BG38" s="4">
        <v>0.0</v>
      </c>
      <c r="BH38" s="4">
        <v>2.6</v>
      </c>
      <c r="BI38" s="4">
        <v>0.0</v>
      </c>
      <c r="BJ38" s="4">
        <v>81.0</v>
      </c>
      <c r="BK38" s="4">
        <v>0.0</v>
      </c>
      <c r="BL38" s="4" t="s">
        <v>17</v>
      </c>
      <c r="BN38" s="4" t="s">
        <v>17</v>
      </c>
      <c r="BP38" s="4" t="s">
        <v>17</v>
      </c>
      <c r="BR38" s="4" t="s">
        <v>17</v>
      </c>
    </row>
    <row r="39">
      <c r="A39" s="4">
        <v>357416.0</v>
      </c>
      <c r="B39" s="4" t="s">
        <v>21</v>
      </c>
      <c r="C39" s="4">
        <v>75.0</v>
      </c>
      <c r="D39" s="4">
        <v>7.18</v>
      </c>
      <c r="E39" s="4" t="str">
        <f t="array" ref="E39">_xludf.IFS(D39&gt;10, 1, D39&lt;4, 2, TRUE, 0)</f>
        <v>#NAME?</v>
      </c>
      <c r="F39" s="4">
        <v>2.43</v>
      </c>
      <c r="G39" s="4" t="str">
        <f t="array" ref="G39">_xludf.IFS(F39&gt;6.2, 1, F39&lt;3.7, 2, TRUE, 0)</f>
        <v>#NAME?</v>
      </c>
      <c r="H39" s="4">
        <v>8.3</v>
      </c>
      <c r="I39" s="4" t="str">
        <f t="array" ref="I39">_xludf.IFS(H39&gt;18, 1, H39&lt;13, 2, TRUE, 0)</f>
        <v>#NAME?</v>
      </c>
      <c r="J39" s="4">
        <v>24.8</v>
      </c>
      <c r="K39" s="4" t="str">
        <f t="array" ref="K39">_xludf.IFS(J39&gt;55, 1, J39&lt;34, 2, TRUE, 0)</f>
        <v>#NAME?</v>
      </c>
      <c r="L39" s="4">
        <v>102.1</v>
      </c>
      <c r="M39" s="4">
        <v>1.0</v>
      </c>
      <c r="N39" s="4">
        <v>34.2</v>
      </c>
      <c r="O39" s="4">
        <v>1.0</v>
      </c>
      <c r="P39" s="4">
        <v>33.5</v>
      </c>
      <c r="Q39" s="4">
        <v>0.0</v>
      </c>
      <c r="R39" s="4">
        <v>113.0</v>
      </c>
      <c r="S39" s="4">
        <v>2.0</v>
      </c>
      <c r="T39" s="4">
        <v>15.2</v>
      </c>
      <c r="U39" s="4">
        <v>1.0</v>
      </c>
      <c r="V39" s="4">
        <v>69.3</v>
      </c>
      <c r="W39" s="4">
        <v>0.0</v>
      </c>
      <c r="X39" s="4">
        <v>7.9</v>
      </c>
      <c r="Y39" s="4">
        <v>2.0</v>
      </c>
      <c r="Z39" s="4">
        <v>7.5</v>
      </c>
      <c r="AA39" s="4">
        <v>0.0</v>
      </c>
      <c r="AB39" s="4">
        <v>14.6</v>
      </c>
      <c r="AC39" s="4">
        <v>1.0</v>
      </c>
      <c r="AD39" s="4">
        <v>0.7</v>
      </c>
      <c r="AE39" s="4">
        <v>0.0</v>
      </c>
      <c r="AF39" s="4">
        <v>88.0</v>
      </c>
      <c r="AG39" s="4" t="str">
        <f t="array" ref="AG39">_xludf.IFS(AF39&gt;100, 1, AF39&lt;70, 2, TRUE, 0)</f>
        <v>#NAME?</v>
      </c>
      <c r="AH39" s="4">
        <v>45.6</v>
      </c>
      <c r="AI39" s="4" t="str">
        <f t="array" ref="AI39">_xludf.IFS(AH39&gt;20, 1, AH39&lt;8, 2, TRUE, 0)</f>
        <v>#NAME?</v>
      </c>
      <c r="AJ39" s="4">
        <v>3.1</v>
      </c>
      <c r="AK39" s="4" t="str">
        <f t="array" ref="AK39">_xludf.IFS(AJ39&gt;1.3, 1, AJ39&lt;0.7, 2, TRUE, 0)</f>
        <v>#NAME?</v>
      </c>
      <c r="AL39" s="4">
        <v>15.0</v>
      </c>
      <c r="AM39" s="4">
        <v>0.0</v>
      </c>
      <c r="AN39" s="4">
        <v>10.0</v>
      </c>
      <c r="AO39" s="4" t="str">
        <f t="array" ref="AO39">_xludf.IFS(AN39&gt;52, 1, AN39&lt;7, 2, TRUE, 0)</f>
        <v>#NAME?</v>
      </c>
      <c r="AP39" s="4" t="s">
        <v>17</v>
      </c>
      <c r="AQ39" s="4"/>
      <c r="AR39" s="4" t="s">
        <v>17</v>
      </c>
      <c r="AS39" s="4"/>
      <c r="AT39" s="4" t="s">
        <v>17</v>
      </c>
      <c r="AU39" s="4"/>
      <c r="AV39" s="4">
        <v>11.8</v>
      </c>
      <c r="AW39" s="4">
        <v>1.0</v>
      </c>
      <c r="AX39" s="4">
        <v>2.7</v>
      </c>
      <c r="AY39" s="4">
        <v>0.0</v>
      </c>
      <c r="AZ39" s="4">
        <v>138.0</v>
      </c>
      <c r="BA39" s="4" t="str">
        <f t="array" ref="BA39">_xludf.IFS(AZ39&gt;146, 1, AZ39&lt;136, 2, TRUE, 0)</f>
        <v>#NAME?</v>
      </c>
      <c r="BB39" s="4">
        <v>4.5</v>
      </c>
      <c r="BC39" s="4" t="str">
        <f t="array" ref="BC39">_xludf.IFS(BB39&gt;5.1, 1, BB39&lt;3.5, 2, TRUE, 0)</f>
        <v>#NAME?</v>
      </c>
      <c r="BD39" s="4">
        <v>6.4</v>
      </c>
      <c r="BE39" s="4">
        <v>2.0</v>
      </c>
      <c r="BF39" s="4">
        <v>3.4</v>
      </c>
      <c r="BG39" s="4">
        <v>2.0</v>
      </c>
      <c r="BH39" s="4">
        <v>3.0</v>
      </c>
      <c r="BI39" s="4">
        <v>0.0</v>
      </c>
      <c r="BJ39" s="4">
        <v>85.0</v>
      </c>
      <c r="BK39" s="4">
        <v>0.0</v>
      </c>
      <c r="BL39" s="4" t="s">
        <v>17</v>
      </c>
      <c r="BN39" s="4" t="s">
        <v>17</v>
      </c>
      <c r="BP39" s="4" t="s">
        <v>17</v>
      </c>
      <c r="BR39" s="4" t="s">
        <v>17</v>
      </c>
    </row>
    <row r="40">
      <c r="A40" s="4">
        <v>359546.0</v>
      </c>
      <c r="B40" s="4" t="s">
        <v>11</v>
      </c>
      <c r="C40" s="4">
        <v>74.0</v>
      </c>
      <c r="D40" s="4">
        <v>7.59</v>
      </c>
      <c r="E40" s="4" t="str">
        <f t="array" ref="E40">_xludf.IFS(D40&gt;10, 1, D40&lt;4, 2, TRUE, 0)</f>
        <v>#NAME?</v>
      </c>
      <c r="F40" s="4">
        <v>3.78</v>
      </c>
      <c r="G40" s="4" t="str">
        <f t="array" ref="G40">_xludf.IFS(F40&gt;6.2, 1, F40&lt;3.7, 2, TRUE, 0)</f>
        <v>#NAME?</v>
      </c>
      <c r="H40" s="4">
        <v>11.6</v>
      </c>
      <c r="I40" s="4" t="str">
        <f t="array" ref="I40">_xludf.IFS(H40&gt;18, 1, H40&lt;13, 2, TRUE, 0)</f>
        <v>#NAME?</v>
      </c>
      <c r="J40" s="4">
        <v>32.8</v>
      </c>
      <c r="K40" s="4" t="str">
        <f t="array" ref="K40">_xludf.IFS(J40&gt;55, 1, J40&lt;34, 2, TRUE, 0)</f>
        <v>#NAME?</v>
      </c>
      <c r="L40" s="4">
        <v>86.8</v>
      </c>
      <c r="M40" s="4">
        <v>0.0</v>
      </c>
      <c r="N40" s="4">
        <v>30.7</v>
      </c>
      <c r="O40" s="4">
        <v>0.0</v>
      </c>
      <c r="P40" s="4">
        <v>35.4</v>
      </c>
      <c r="Q40" s="4">
        <v>0.0</v>
      </c>
      <c r="R40" s="4">
        <v>256.0</v>
      </c>
      <c r="S40" s="4">
        <v>0.0</v>
      </c>
      <c r="T40" s="4">
        <v>13.9</v>
      </c>
      <c r="U40" s="4">
        <v>0.0</v>
      </c>
      <c r="V40" s="4">
        <v>81.0</v>
      </c>
      <c r="W40" s="4">
        <v>1.0</v>
      </c>
      <c r="X40" s="4">
        <v>10.4</v>
      </c>
      <c r="Y40" s="4">
        <v>2.0</v>
      </c>
      <c r="Z40" s="4">
        <v>5.4</v>
      </c>
      <c r="AA40" s="4">
        <v>0.0</v>
      </c>
      <c r="AB40" s="4">
        <v>2.9</v>
      </c>
      <c r="AC40" s="4">
        <v>0.0</v>
      </c>
      <c r="AD40" s="4">
        <v>0.3</v>
      </c>
      <c r="AE40" s="4">
        <v>0.0</v>
      </c>
      <c r="AF40" s="4">
        <v>102.0</v>
      </c>
      <c r="AG40" s="4" t="str">
        <f t="array" ref="AG40">_xludf.IFS(AF40&gt;100, 1, AF40&lt;70, 2, TRUE, 0)</f>
        <v>#NAME?</v>
      </c>
      <c r="AH40" s="4">
        <v>50.0</v>
      </c>
      <c r="AI40" s="4" t="str">
        <f t="array" ref="AI40">_xludf.IFS(AH40&gt;20, 1, AH40&lt;8, 2, TRUE, 0)</f>
        <v>#NAME?</v>
      </c>
      <c r="AJ40" s="4">
        <v>9.1</v>
      </c>
      <c r="AK40" s="4" t="str">
        <f t="array" ref="AK40">_xludf.IFS(AJ40&gt;1.3, 1, AJ40&lt;0.7, 2, TRUE, 0)</f>
        <v>#NAME?</v>
      </c>
      <c r="AL40" s="4">
        <v>15.0</v>
      </c>
      <c r="AM40" s="4">
        <v>0.0</v>
      </c>
      <c r="AN40" s="4">
        <v>10.0</v>
      </c>
      <c r="AO40" s="4" t="str">
        <f t="array" ref="AO40">_xludf.IFS(AN40&gt;52, 1, AN40&lt;7, 2, TRUE, 0)</f>
        <v>#NAME?</v>
      </c>
      <c r="AP40" s="4" t="s">
        <v>17</v>
      </c>
      <c r="AQ40" s="4"/>
      <c r="AR40" s="4" t="s">
        <v>17</v>
      </c>
      <c r="AS40" s="4"/>
      <c r="AT40" s="4" t="s">
        <v>17</v>
      </c>
      <c r="AU40" s="4"/>
      <c r="AV40" s="4">
        <v>8.9</v>
      </c>
      <c r="AW40" s="4">
        <v>0.0</v>
      </c>
      <c r="AX40" s="4">
        <v>3.6</v>
      </c>
      <c r="AY40" s="4">
        <v>0.0</v>
      </c>
      <c r="AZ40" s="4">
        <v>137.0</v>
      </c>
      <c r="BA40" s="4" t="str">
        <f t="array" ref="BA40">_xludf.IFS(AZ40&gt;146, 1, AZ40&lt;136, 2, TRUE, 0)</f>
        <v>#NAME?</v>
      </c>
      <c r="BB40" s="4">
        <v>3.6</v>
      </c>
      <c r="BC40" s="4" t="str">
        <f t="array" ref="BC40">_xludf.IFS(BB40&gt;5.1, 1, BB40&lt;3.5, 2, TRUE, 0)</f>
        <v>#NAME?</v>
      </c>
      <c r="BD40" s="4">
        <v>7.1</v>
      </c>
      <c r="BE40" s="4">
        <v>0.0</v>
      </c>
      <c r="BF40" s="4">
        <v>4.3</v>
      </c>
      <c r="BG40" s="4">
        <v>0.0</v>
      </c>
      <c r="BH40" s="4">
        <v>2.8</v>
      </c>
      <c r="BI40" s="4">
        <v>0.0</v>
      </c>
      <c r="BJ40" s="4">
        <v>92.0</v>
      </c>
      <c r="BK40" s="4">
        <v>0.0</v>
      </c>
      <c r="BL40" s="4" t="s">
        <v>17</v>
      </c>
      <c r="BN40" s="4" t="s">
        <v>17</v>
      </c>
      <c r="BP40" s="4" t="s">
        <v>17</v>
      </c>
      <c r="BR40" s="4" t="s">
        <v>17</v>
      </c>
    </row>
    <row r="41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 t="str">
        <f t="array" ref="AO41">_xludf.IFS(AN41&gt;52, 1, AN41&lt;7, 2, TRUE, 0)</f>
        <v>#NAME?</v>
      </c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>
      <c r="A42" s="4">
        <v>14833.0</v>
      </c>
      <c r="B42" s="4" t="s">
        <v>21</v>
      </c>
      <c r="C42" s="4">
        <v>76.0</v>
      </c>
      <c r="D42" s="4">
        <v>4.5</v>
      </c>
      <c r="E42" s="4" t="str">
        <f t="array" ref="E42">_xludf.IFS(D42&gt;10, 1, D42&lt;4, 2, TRUE, 0)</f>
        <v>#NAME?</v>
      </c>
      <c r="F42" s="4">
        <v>3.4</v>
      </c>
      <c r="G42" s="4" t="str">
        <f t="array" ref="G42">_xludf.IFS(F42&gt;6.2, 1, F42&lt;3.7, 2, TRUE, 0)</f>
        <v>#NAME?</v>
      </c>
      <c r="H42" s="4">
        <v>11.1</v>
      </c>
      <c r="I42" s="4" t="str">
        <f t="array" ref="I42">_xludf.IFS(H42&gt;18, 1, H42&lt;13, 2, TRUE, 0)</f>
        <v>#NAME?</v>
      </c>
      <c r="J42" s="4">
        <v>32.1</v>
      </c>
      <c r="K42" s="4" t="str">
        <f t="array" ref="K42">_xludf.IFS(J42&gt;55, 1, J42&lt;34, 2, TRUE, 0)</f>
        <v>#NAME?</v>
      </c>
      <c r="L42" s="4">
        <v>94.4</v>
      </c>
      <c r="M42" s="4">
        <v>0.0</v>
      </c>
      <c r="N42" s="4">
        <v>32.6</v>
      </c>
      <c r="O42" s="4">
        <v>1.0</v>
      </c>
      <c r="P42" s="4">
        <v>34.6</v>
      </c>
      <c r="Q42" s="4">
        <v>0.0</v>
      </c>
      <c r="R42" s="4" t="s">
        <v>89</v>
      </c>
      <c r="S42" s="4">
        <v>1.0</v>
      </c>
      <c r="T42" s="4">
        <v>11.5</v>
      </c>
      <c r="U42" s="4">
        <v>0.0</v>
      </c>
      <c r="V42" s="4">
        <v>63.6</v>
      </c>
      <c r="W42" s="4">
        <v>0.0</v>
      </c>
      <c r="X42" s="4">
        <v>28.4</v>
      </c>
      <c r="Y42" s="4">
        <v>0.0</v>
      </c>
      <c r="Z42" s="4">
        <v>6.0</v>
      </c>
      <c r="AA42" s="4">
        <v>0.0</v>
      </c>
      <c r="AB42" s="4">
        <v>1.8</v>
      </c>
      <c r="AC42" s="4">
        <v>0.0</v>
      </c>
      <c r="AD42" s="4">
        <v>0.2</v>
      </c>
      <c r="AE42" s="4">
        <v>0.0</v>
      </c>
      <c r="AF42" s="4">
        <v>184.0</v>
      </c>
      <c r="AG42" s="4" t="str">
        <f t="array" ref="AG42">_xludf.IFS(AF42&gt;100, 1, AF42&lt;70, 2, TRUE, 0)</f>
        <v>#NAME?</v>
      </c>
      <c r="AH42" s="4">
        <v>61.7</v>
      </c>
      <c r="AI42" s="4" t="str">
        <f t="array" ref="AI42">_xludf.IFS(AH42&gt;20, 1, AH42&lt;8, 2, TRUE, 0)</f>
        <v>#NAME?</v>
      </c>
      <c r="AJ42" s="4">
        <v>8.5</v>
      </c>
      <c r="AK42" s="4" t="str">
        <f t="array" ref="AK42">_xludf.IFS(AJ42&gt;1.3, 1, AJ42&lt;0.7, 2, TRUE, 0)</f>
        <v>#NAME?</v>
      </c>
      <c r="AL42" s="4">
        <v>24.0</v>
      </c>
      <c r="AM42" s="4">
        <v>0.0</v>
      </c>
      <c r="AN42" s="4">
        <v>13.0</v>
      </c>
      <c r="AO42" s="4" t="str">
        <f t="array" ref="AO42">_xludf.IFS(AN42&gt;52, 1, AN42&lt;7, 2, TRUE, 0)</f>
        <v>#NAME?</v>
      </c>
      <c r="AP42" s="4">
        <v>5.2</v>
      </c>
      <c r="AQ42" s="4">
        <v>0.0</v>
      </c>
      <c r="AR42" s="4">
        <v>128.0</v>
      </c>
      <c r="AS42" s="4">
        <v>0.0</v>
      </c>
      <c r="AT42" s="4">
        <v>91.0</v>
      </c>
      <c r="AU42" s="4">
        <v>0.0</v>
      </c>
      <c r="AV42" s="4">
        <v>9.1</v>
      </c>
      <c r="AW42" s="4">
        <v>0.0</v>
      </c>
      <c r="AX42" s="4">
        <v>3.8</v>
      </c>
      <c r="AY42" s="4">
        <v>0.0</v>
      </c>
      <c r="AZ42" s="4">
        <v>131.0</v>
      </c>
      <c r="BA42" s="4" t="str">
        <f t="array" ref="BA42">_xludf.IFS(AZ42&gt;146, 1, AZ42&lt;136, 2, TRUE, 0)</f>
        <v>#NAME?</v>
      </c>
      <c r="BB42" s="4">
        <v>6.0</v>
      </c>
      <c r="BC42" s="4" t="str">
        <f t="array" ref="BC42">_xludf.IFS(BB42&gt;5.1, 1, BB42&lt;3.5, 2, TRUE, 0)</f>
        <v>#NAME?</v>
      </c>
      <c r="BD42" s="4">
        <v>6.6</v>
      </c>
      <c r="BE42" s="4">
        <v>0.0</v>
      </c>
      <c r="BF42" s="4">
        <v>4.1</v>
      </c>
      <c r="BG42" s="4">
        <v>0.0</v>
      </c>
      <c r="BH42" s="4">
        <v>2.5</v>
      </c>
      <c r="BI42" s="4">
        <v>0.0</v>
      </c>
      <c r="BJ42" s="4">
        <v>83.0</v>
      </c>
      <c r="BK42" s="4">
        <v>0.0</v>
      </c>
      <c r="BL42" s="4">
        <v>145.0</v>
      </c>
      <c r="BM42" s="4">
        <v>0.0</v>
      </c>
      <c r="BN42" s="4">
        <v>59.0</v>
      </c>
      <c r="BO42" s="4">
        <v>2.0</v>
      </c>
      <c r="BP42" s="4">
        <v>204.0</v>
      </c>
      <c r="BQ42" s="4">
        <v>2.0</v>
      </c>
      <c r="BR42" s="4">
        <v>382.0</v>
      </c>
      <c r="BS42" s="4">
        <v>0.0</v>
      </c>
    </row>
    <row r="43">
      <c r="A43" s="4">
        <v>22678.0</v>
      </c>
      <c r="B43" s="4" t="s">
        <v>11</v>
      </c>
      <c r="C43" s="4">
        <v>77.0</v>
      </c>
      <c r="D43" s="4">
        <v>5.75</v>
      </c>
      <c r="E43" s="4" t="str">
        <f t="array" ref="E43">_xludf.IFS(D43&gt;10, 1, D43&lt;4, 2, TRUE, 0)</f>
        <v>#NAME?</v>
      </c>
      <c r="F43" s="4">
        <v>3.87</v>
      </c>
      <c r="G43" s="4" t="str">
        <f t="array" ref="G43">_xludf.IFS(F43&gt;6.2, 1, F43&lt;3.7, 2, TRUE, 0)</f>
        <v>#NAME?</v>
      </c>
      <c r="H43" s="4">
        <v>12.7</v>
      </c>
      <c r="I43" s="4" t="str">
        <f t="array" ref="I43">_xludf.IFS(H43&gt;18, 1, H43&lt;13, 2, TRUE, 0)</f>
        <v>#NAME?</v>
      </c>
      <c r="J43" s="4">
        <v>35.6</v>
      </c>
      <c r="K43" s="4" t="str">
        <f t="array" ref="K43">_xludf.IFS(J43&gt;55, 1, J43&lt;34, 2, TRUE, 0)</f>
        <v>#NAME?</v>
      </c>
      <c r="L43" s="4">
        <v>92.0</v>
      </c>
      <c r="M43" s="4">
        <v>0.0</v>
      </c>
      <c r="N43" s="4">
        <v>32.8</v>
      </c>
      <c r="O43" s="4">
        <v>1.0</v>
      </c>
      <c r="P43" s="4">
        <v>35.7</v>
      </c>
      <c r="Q43" s="4">
        <v>0.0</v>
      </c>
      <c r="R43" s="4">
        <v>127.0</v>
      </c>
      <c r="S43" s="4">
        <v>2.0</v>
      </c>
      <c r="T43" s="4">
        <v>13.1</v>
      </c>
      <c r="U43" s="4">
        <v>0.0</v>
      </c>
      <c r="V43" s="4">
        <v>76.3</v>
      </c>
      <c r="W43" s="4">
        <v>0.0</v>
      </c>
      <c r="X43" s="4">
        <v>13.6</v>
      </c>
      <c r="Y43" s="4">
        <v>2.0</v>
      </c>
      <c r="Z43" s="4">
        <v>8.2</v>
      </c>
      <c r="AA43" s="4">
        <v>0.0</v>
      </c>
      <c r="AB43" s="4">
        <v>1.6</v>
      </c>
      <c r="AC43" s="4">
        <v>0.0</v>
      </c>
      <c r="AD43" s="4">
        <v>0.3</v>
      </c>
      <c r="AE43" s="4">
        <v>0.0</v>
      </c>
      <c r="AF43" s="4">
        <v>77.0</v>
      </c>
      <c r="AG43" s="4" t="str">
        <f t="array" ref="AG43">_xludf.IFS(AF43&gt;100, 1, AF43&lt;70, 2, TRUE, 0)</f>
        <v>#NAME?</v>
      </c>
      <c r="AH43" s="4">
        <v>92.6</v>
      </c>
      <c r="AI43" s="4" t="str">
        <f t="array" ref="AI43">_xludf.IFS(AH43&gt;20, 1, AH43&lt;8, 2, TRUE, 0)</f>
        <v>#NAME?</v>
      </c>
      <c r="AJ43" s="4">
        <v>10.0</v>
      </c>
      <c r="AK43" s="4" t="str">
        <f t="array" ref="AK43">_xludf.IFS(AJ43&gt;1.3, 1, AJ43&lt;0.7, 2, TRUE, 0)</f>
        <v>#NAME?</v>
      </c>
      <c r="AL43" s="4">
        <v>18.0</v>
      </c>
      <c r="AM43" s="4">
        <v>0.0</v>
      </c>
      <c r="AN43" s="4">
        <v>12.0</v>
      </c>
      <c r="AO43" s="4" t="str">
        <f t="array" ref="AO43">_xludf.IFS(AN43&gt;52, 1, AN43&lt;7, 2, TRUE, 0)</f>
        <v>#NAME?</v>
      </c>
      <c r="AP43" s="4">
        <v>6.4</v>
      </c>
      <c r="AQ43" s="4">
        <v>0.0</v>
      </c>
      <c r="AR43" s="4">
        <v>125.0</v>
      </c>
      <c r="AS43" s="4">
        <v>0.0</v>
      </c>
      <c r="AT43" s="4">
        <v>55.0</v>
      </c>
      <c r="AU43" s="4">
        <v>0.0</v>
      </c>
      <c r="AV43" s="4">
        <v>9.3</v>
      </c>
      <c r="AW43" s="4">
        <v>0.0</v>
      </c>
      <c r="AX43" s="4">
        <v>6.1</v>
      </c>
      <c r="AY43" s="4">
        <v>1.0</v>
      </c>
      <c r="AZ43" s="4">
        <v>130.0</v>
      </c>
      <c r="BA43" s="4" t="str">
        <f t="array" ref="BA43">_xludf.IFS(AZ43&gt;146, 1, AZ43&lt;136, 2, TRUE, 0)</f>
        <v>#NAME?</v>
      </c>
      <c r="BB43" s="4">
        <v>5.9</v>
      </c>
      <c r="BC43" s="4" t="str">
        <f t="array" ref="BC43">_xludf.IFS(BB43&gt;5.1, 1, BB43&lt;3.5, 2, TRUE, 0)</f>
        <v>#NAME?</v>
      </c>
      <c r="BD43" s="4">
        <v>6.8</v>
      </c>
      <c r="BE43" s="4">
        <v>0.0</v>
      </c>
      <c r="BF43" s="4">
        <v>4.2</v>
      </c>
      <c r="BG43" s="4">
        <v>0.0</v>
      </c>
      <c r="BH43" s="4">
        <v>2.6</v>
      </c>
      <c r="BI43" s="4">
        <v>0.0</v>
      </c>
      <c r="BJ43" s="4">
        <v>35.0</v>
      </c>
      <c r="BK43" s="4">
        <v>2.0</v>
      </c>
      <c r="BL43" s="4">
        <v>80.0</v>
      </c>
      <c r="BM43" s="4">
        <v>0.0</v>
      </c>
      <c r="BN43" s="4">
        <v>163.0</v>
      </c>
      <c r="BO43" s="4">
        <v>0.0</v>
      </c>
      <c r="BP43" s="4">
        <v>243.0</v>
      </c>
      <c r="BQ43" s="4">
        <v>2.0</v>
      </c>
      <c r="BR43" s="4">
        <v>130.0</v>
      </c>
      <c r="BS43" s="4">
        <v>0.0</v>
      </c>
    </row>
    <row r="44">
      <c r="A44" s="4">
        <v>78226.0</v>
      </c>
      <c r="B44" s="4" t="s">
        <v>11</v>
      </c>
      <c r="C44" s="4">
        <v>47.0</v>
      </c>
      <c r="D44" s="4">
        <v>5.1</v>
      </c>
      <c r="E44" s="4" t="str">
        <f t="array" ref="E44">_xludf.IFS(D44&gt;10, 1, D44&lt;4, 2, TRUE, 0)</f>
        <v>#NAME?</v>
      </c>
      <c r="F44" s="4">
        <v>3.67</v>
      </c>
      <c r="G44" s="4" t="str">
        <f t="array" ref="G44">_xludf.IFS(F44&gt;6.2, 1, F44&lt;3.7, 2, TRUE, 0)</f>
        <v>#NAME?</v>
      </c>
      <c r="H44" s="4">
        <v>11.6</v>
      </c>
      <c r="I44" s="4" t="str">
        <f t="array" ref="I44">_xludf.IFS(H44&gt;18, 1, H44&lt;13, 2, TRUE, 0)</f>
        <v>#NAME?</v>
      </c>
      <c r="J44" s="4">
        <v>34.1</v>
      </c>
      <c r="K44" s="4" t="str">
        <f t="array" ref="K44">_xludf.IFS(J44&gt;55, 1, J44&lt;34, 2, TRUE, 0)</f>
        <v>#NAME?</v>
      </c>
      <c r="L44" s="4">
        <v>92.9</v>
      </c>
      <c r="M44" s="4">
        <v>0.0</v>
      </c>
      <c r="N44" s="4">
        <v>31.6</v>
      </c>
      <c r="O44" s="4">
        <v>0.0</v>
      </c>
      <c r="P44" s="4">
        <v>34.0</v>
      </c>
      <c r="Q44" s="4">
        <v>0.0</v>
      </c>
      <c r="R44" s="4">
        <v>170.0</v>
      </c>
      <c r="S44" s="4">
        <v>0.0</v>
      </c>
      <c r="T44" s="4">
        <v>12.9</v>
      </c>
      <c r="U44" s="4">
        <v>0.0</v>
      </c>
      <c r="V44" s="4">
        <v>58.6</v>
      </c>
      <c r="W44" s="4">
        <v>0.0</v>
      </c>
      <c r="X44" s="4">
        <v>30.2</v>
      </c>
      <c r="Y44" s="4">
        <v>0.0</v>
      </c>
      <c r="Z44" s="4">
        <v>7.3</v>
      </c>
      <c r="AA44" s="4">
        <v>0.0</v>
      </c>
      <c r="AB44" s="4">
        <v>3.5</v>
      </c>
      <c r="AC44" s="4">
        <v>0.0</v>
      </c>
      <c r="AD44" s="4">
        <v>0.4</v>
      </c>
      <c r="AE44" s="4">
        <v>0.0</v>
      </c>
      <c r="AF44" s="4">
        <v>100.0</v>
      </c>
      <c r="AG44" s="4" t="str">
        <f t="array" ref="AG44">_xludf.IFS(AF44&gt;100, 1, AF44&lt;70, 2, TRUE, 0)</f>
        <v>#NAME?</v>
      </c>
      <c r="AH44" s="4">
        <v>62.6</v>
      </c>
      <c r="AI44" s="4" t="str">
        <f t="array" ref="AI44">_xludf.IFS(AH44&gt;20, 1, AH44&lt;8, 2, TRUE, 0)</f>
        <v>#NAME?</v>
      </c>
      <c r="AJ44" s="4">
        <v>10.7</v>
      </c>
      <c r="AK44" s="4" t="str">
        <f t="array" ref="AK44">_xludf.IFS(AJ44&gt;1.3, 1, AJ44&lt;0.7, 2, TRUE, 0)</f>
        <v>#NAME?</v>
      </c>
      <c r="AL44" s="4">
        <v>19.0</v>
      </c>
      <c r="AM44" s="4">
        <v>0.0</v>
      </c>
      <c r="AN44" s="4">
        <v>8.0</v>
      </c>
      <c r="AO44" s="4" t="str">
        <f t="array" ref="AO44">_xludf.IFS(AN44&gt;52, 1, AN44&lt;7, 2, TRUE, 0)</f>
        <v>#NAME?</v>
      </c>
      <c r="AP44" s="4">
        <v>7.5</v>
      </c>
      <c r="AQ44" s="4">
        <v>0.0</v>
      </c>
      <c r="AR44" s="4">
        <v>136.0</v>
      </c>
      <c r="AS44" s="4">
        <v>0.0</v>
      </c>
      <c r="AT44" s="4">
        <v>41.0</v>
      </c>
      <c r="AU44" s="4">
        <v>0.0</v>
      </c>
      <c r="AV44" s="4">
        <v>9.4</v>
      </c>
      <c r="AW44" s="4">
        <v>0.0</v>
      </c>
      <c r="AX44" s="4">
        <v>3.8</v>
      </c>
      <c r="AY44" s="4">
        <v>0.0</v>
      </c>
      <c r="AZ44" s="4">
        <v>138.0</v>
      </c>
      <c r="BA44" s="4" t="str">
        <f t="array" ref="BA44">_xludf.IFS(AZ44&gt;146, 1, AZ44&lt;136, 2, TRUE, 0)</f>
        <v>#NAME?</v>
      </c>
      <c r="BB44" s="4">
        <v>4.0</v>
      </c>
      <c r="BC44" s="4" t="str">
        <f t="array" ref="BC44">_xludf.IFS(BB44&gt;5.1, 1, BB44&lt;3.5, 2, TRUE, 0)</f>
        <v>#NAME?</v>
      </c>
      <c r="BD44" s="4">
        <v>6.6</v>
      </c>
      <c r="BE44" s="4">
        <v>0.0</v>
      </c>
      <c r="BF44" s="4">
        <v>4.0</v>
      </c>
      <c r="BG44" s="4">
        <v>0.0</v>
      </c>
      <c r="BH44" s="4">
        <v>2.6</v>
      </c>
      <c r="BI44" s="4">
        <v>0.0</v>
      </c>
      <c r="BJ44" s="4">
        <v>51.0</v>
      </c>
      <c r="BK44" s="4">
        <v>0.0</v>
      </c>
      <c r="BL44" s="4">
        <v>55.0</v>
      </c>
      <c r="BM44" s="4">
        <v>0.0</v>
      </c>
      <c r="BN44" s="4">
        <v>162.0</v>
      </c>
      <c r="BO44" s="4">
        <v>0.0</v>
      </c>
      <c r="BP44" s="4">
        <v>217.0</v>
      </c>
      <c r="BQ44" s="4">
        <v>2.0</v>
      </c>
      <c r="BR44" s="4">
        <v>211.0</v>
      </c>
      <c r="BS44" s="4">
        <v>0.0</v>
      </c>
    </row>
    <row r="45">
      <c r="A45" s="4">
        <v>106332.0</v>
      </c>
      <c r="B45" s="4" t="s">
        <v>11</v>
      </c>
      <c r="C45" s="4">
        <v>83.0</v>
      </c>
      <c r="D45" s="4">
        <v>5.72</v>
      </c>
      <c r="E45" s="4" t="str">
        <f t="array" ref="E45">_xludf.IFS(D45&gt;10, 1, D45&lt;4, 2, TRUE, 0)</f>
        <v>#NAME?</v>
      </c>
      <c r="F45" s="4">
        <v>3.09</v>
      </c>
      <c r="G45" s="4" t="str">
        <f t="array" ref="G45">_xludf.IFS(F45&gt;6.2, 1, F45&lt;3.7, 2, TRUE, 0)</f>
        <v>#NAME?</v>
      </c>
      <c r="H45" s="4">
        <v>10.2</v>
      </c>
      <c r="I45" s="4" t="str">
        <f t="array" ref="I45">_xludf.IFS(H45&gt;18, 1, H45&lt;13, 2, TRUE, 0)</f>
        <v>#NAME?</v>
      </c>
      <c r="J45" s="4">
        <v>30.9</v>
      </c>
      <c r="K45" s="4" t="str">
        <f t="array" ref="K45">_xludf.IFS(J45&gt;55, 1, J45&lt;34, 2, TRUE, 0)</f>
        <v>#NAME?</v>
      </c>
      <c r="L45" s="4">
        <v>100.0</v>
      </c>
      <c r="M45" s="4">
        <v>0.0</v>
      </c>
      <c r="N45" s="4">
        <v>33.0</v>
      </c>
      <c r="O45" s="4">
        <v>1.0</v>
      </c>
      <c r="P45" s="4">
        <v>33.0</v>
      </c>
      <c r="Q45" s="4">
        <v>0.0</v>
      </c>
      <c r="R45" s="4">
        <v>166.0</v>
      </c>
      <c r="S45" s="4">
        <v>0.0</v>
      </c>
      <c r="T45" s="4">
        <v>14.4</v>
      </c>
      <c r="U45" s="4">
        <v>0.0</v>
      </c>
      <c r="V45" s="4">
        <v>74.0</v>
      </c>
      <c r="W45" s="4">
        <v>0.0</v>
      </c>
      <c r="X45" s="4">
        <v>15.2</v>
      </c>
      <c r="Y45" s="4">
        <v>2.0</v>
      </c>
      <c r="Z45" s="4">
        <v>7.3</v>
      </c>
      <c r="AA45" s="4">
        <v>0.0</v>
      </c>
      <c r="AB45" s="4">
        <v>3.3</v>
      </c>
      <c r="AC45" s="4">
        <v>0.0</v>
      </c>
      <c r="AD45" s="4">
        <v>0.2</v>
      </c>
      <c r="AE45" s="4">
        <v>0.0</v>
      </c>
      <c r="AF45" s="4">
        <v>216.0</v>
      </c>
      <c r="AG45" s="4" t="str">
        <f t="array" ref="AG45">_xludf.IFS(AF45&gt;100, 1, AF45&lt;70, 2, TRUE, 0)</f>
        <v>#NAME?</v>
      </c>
      <c r="AH45" s="4">
        <v>84.7</v>
      </c>
      <c r="AI45" s="4" t="str">
        <f t="array" ref="AI45">_xludf.IFS(AH45&gt;20, 1, AH45&lt;8, 2, TRUE, 0)</f>
        <v>#NAME?</v>
      </c>
      <c r="AJ45" s="4">
        <v>9.9</v>
      </c>
      <c r="AK45" s="4" t="str">
        <f t="array" ref="AK45">_xludf.IFS(AJ45&gt;1.3, 1, AJ45&lt;0.7, 2, TRUE, 0)</f>
        <v>#NAME?</v>
      </c>
      <c r="AL45" s="4">
        <v>11.0</v>
      </c>
      <c r="AM45" s="4">
        <v>2.0</v>
      </c>
      <c r="AN45" s="4">
        <v>12.0</v>
      </c>
      <c r="AO45" s="4" t="str">
        <f t="array" ref="AO45">_xludf.IFS(AN45&gt;52, 1, AN45&lt;7, 2, TRUE, 0)</f>
        <v>#NAME?</v>
      </c>
      <c r="AP45" s="4">
        <v>4.3</v>
      </c>
      <c r="AQ45" s="4">
        <v>2.0</v>
      </c>
      <c r="AR45" s="4">
        <v>100.0</v>
      </c>
      <c r="AS45" s="4">
        <v>0.0</v>
      </c>
      <c r="AT45" s="4">
        <v>103.0</v>
      </c>
      <c r="AU45" s="4">
        <v>0.0</v>
      </c>
      <c r="AV45" s="4">
        <v>9.1</v>
      </c>
      <c r="AW45" s="4">
        <v>0.0</v>
      </c>
      <c r="AX45" s="4">
        <v>6.1</v>
      </c>
      <c r="AY45" s="4">
        <v>1.0</v>
      </c>
      <c r="AZ45" s="4">
        <v>138.0</v>
      </c>
      <c r="BA45" s="4" t="str">
        <f t="array" ref="BA45">_xludf.IFS(AZ45&gt;146, 1, AZ45&lt;136, 2, TRUE, 0)</f>
        <v>#NAME?</v>
      </c>
      <c r="BB45" s="4">
        <v>4.6</v>
      </c>
      <c r="BC45" s="4" t="str">
        <f t="array" ref="BC45">_xludf.IFS(BB45&gt;5.1, 1, BB45&lt;3.5, 2, TRUE, 0)</f>
        <v>#NAME?</v>
      </c>
      <c r="BD45" s="4">
        <v>6.0</v>
      </c>
      <c r="BE45" s="4">
        <v>2.0</v>
      </c>
      <c r="BF45" s="4">
        <v>3.7</v>
      </c>
      <c r="BG45" s="4">
        <v>0.0</v>
      </c>
      <c r="BH45" s="4">
        <v>2.3</v>
      </c>
      <c r="BI45" s="4">
        <v>0.0</v>
      </c>
      <c r="BJ45" s="4">
        <v>112.0</v>
      </c>
      <c r="BK45" s="4">
        <v>0.0</v>
      </c>
      <c r="BL45" s="4">
        <v>59.0</v>
      </c>
      <c r="BM45" s="4">
        <v>0.0</v>
      </c>
      <c r="BN45" s="4">
        <v>160.0</v>
      </c>
      <c r="BO45" s="4">
        <v>0.0</v>
      </c>
      <c r="BP45" s="4">
        <v>219.0</v>
      </c>
      <c r="BQ45" s="4">
        <v>2.0</v>
      </c>
      <c r="BR45" s="4">
        <v>486.0</v>
      </c>
      <c r="BS45" s="4">
        <v>1.0</v>
      </c>
    </row>
    <row r="46">
      <c r="A46" s="4">
        <v>106355.0</v>
      </c>
      <c r="B46" s="4" t="s">
        <v>21</v>
      </c>
      <c r="C46" s="4">
        <v>59.0</v>
      </c>
      <c r="D46" s="4">
        <v>5.13</v>
      </c>
      <c r="E46" s="4" t="str">
        <f t="array" ref="E46">_xludf.IFS(D46&gt;10, 1, D46&lt;4, 2, TRUE, 0)</f>
        <v>#NAME?</v>
      </c>
      <c r="F46" s="4">
        <v>3.3</v>
      </c>
      <c r="G46" s="4" t="str">
        <f t="array" ref="G46">_xludf.IFS(F46&gt;6.2, 1, F46&lt;3.7, 2, TRUE, 0)</f>
        <v>#NAME?</v>
      </c>
      <c r="H46" s="4">
        <v>10.5</v>
      </c>
      <c r="I46" s="4" t="str">
        <f t="array" ref="I46">_xludf.IFS(H46&gt;18, 1, H46&lt;13, 2, TRUE, 0)</f>
        <v>#NAME?</v>
      </c>
      <c r="J46" s="4">
        <v>32.0</v>
      </c>
      <c r="K46" s="4" t="str">
        <f t="array" ref="K46">_xludf.IFS(J46&gt;55, 1, J46&lt;34, 2, TRUE, 0)</f>
        <v>#NAME?</v>
      </c>
      <c r="L46" s="4">
        <v>97.0</v>
      </c>
      <c r="M46" s="4">
        <v>0.0</v>
      </c>
      <c r="N46" s="4">
        <v>31.8</v>
      </c>
      <c r="O46" s="4">
        <v>0.0</v>
      </c>
      <c r="P46" s="4">
        <v>32.8</v>
      </c>
      <c r="Q46" s="4">
        <v>0.0</v>
      </c>
      <c r="R46" s="4">
        <v>184.0</v>
      </c>
      <c r="S46" s="4">
        <v>0.0</v>
      </c>
      <c r="T46" s="4">
        <v>13.8</v>
      </c>
      <c r="U46" s="4">
        <v>0.0</v>
      </c>
      <c r="V46" s="4">
        <v>73.7</v>
      </c>
      <c r="W46" s="4">
        <v>0.0</v>
      </c>
      <c r="X46" s="4">
        <v>16.6</v>
      </c>
      <c r="Y46" s="4">
        <v>2.0</v>
      </c>
      <c r="Z46" s="4">
        <v>6.0</v>
      </c>
      <c r="AA46" s="4">
        <v>0.0</v>
      </c>
      <c r="AB46" s="4">
        <v>2.9</v>
      </c>
      <c r="AC46" s="4">
        <v>0.0</v>
      </c>
      <c r="AD46" s="4">
        <v>0.8</v>
      </c>
      <c r="AE46" s="4">
        <v>0.0</v>
      </c>
      <c r="AF46" s="4">
        <v>103.0</v>
      </c>
      <c r="AG46" s="4" t="str">
        <f t="array" ref="AG46">_xludf.IFS(AF46&gt;100, 1, AF46&lt;70, 2, TRUE, 0)</f>
        <v>#NAME?</v>
      </c>
      <c r="AH46" s="4">
        <v>45.7</v>
      </c>
      <c r="AI46" s="4" t="str">
        <f t="array" ref="AI46">_xludf.IFS(AH46&gt;20, 1, AH46&lt;8, 2, TRUE, 0)</f>
        <v>#NAME?</v>
      </c>
      <c r="AJ46" s="4">
        <v>8.3</v>
      </c>
      <c r="AK46" s="4" t="str">
        <f t="array" ref="AK46">_xludf.IFS(AJ46&gt;1.3, 1, AJ46&lt;0.7, 2, TRUE, 0)</f>
        <v>#NAME?</v>
      </c>
      <c r="AL46" s="4">
        <v>18.0</v>
      </c>
      <c r="AM46" s="4">
        <v>0.0</v>
      </c>
      <c r="AN46" s="4">
        <v>9.0</v>
      </c>
      <c r="AO46" s="4" t="str">
        <f t="array" ref="AO46">_xludf.IFS(AN46&gt;52, 1, AN46&lt;7, 2, TRUE, 0)</f>
        <v>#NAME?</v>
      </c>
      <c r="AP46" s="4">
        <v>4.9</v>
      </c>
      <c r="AQ46" s="4">
        <v>0.0</v>
      </c>
      <c r="AR46" s="4">
        <v>160.0</v>
      </c>
      <c r="AS46" s="4">
        <v>0.0</v>
      </c>
      <c r="AT46" s="4">
        <v>115.0</v>
      </c>
      <c r="AU46" s="4">
        <v>0.0</v>
      </c>
      <c r="AV46" s="4">
        <v>8.2</v>
      </c>
      <c r="AW46" s="4">
        <v>2.0</v>
      </c>
      <c r="AX46" s="4">
        <v>3.7</v>
      </c>
      <c r="AY46" s="4">
        <v>0.0</v>
      </c>
      <c r="AZ46" s="4">
        <v>137.0</v>
      </c>
      <c r="BA46" s="4" t="str">
        <f t="array" ref="BA46">_xludf.IFS(AZ46&gt;146, 1, AZ46&lt;136, 2, TRUE, 0)</f>
        <v>#NAME?</v>
      </c>
      <c r="BB46" s="4">
        <v>4.0</v>
      </c>
      <c r="BC46" s="4" t="str">
        <f t="array" ref="BC46">_xludf.IFS(BB46&gt;5.1, 1, BB46&lt;3.5, 2, TRUE, 0)</f>
        <v>#NAME?</v>
      </c>
      <c r="BD46" s="4">
        <v>6.5</v>
      </c>
      <c r="BE46" s="4">
        <v>2.0</v>
      </c>
      <c r="BF46" s="4">
        <v>4.0</v>
      </c>
      <c r="BG46" s="4">
        <v>0.0</v>
      </c>
      <c r="BH46" s="4">
        <v>2.5</v>
      </c>
      <c r="BI46" s="4">
        <v>0.0</v>
      </c>
      <c r="BJ46" s="4">
        <v>87.0</v>
      </c>
      <c r="BK46" s="4">
        <v>0.0</v>
      </c>
      <c r="BL46" s="4">
        <v>51.0</v>
      </c>
      <c r="BM46" s="4">
        <v>0.0</v>
      </c>
      <c r="BN46" s="4">
        <v>157.0</v>
      </c>
      <c r="BO46" s="4">
        <v>0.0</v>
      </c>
      <c r="BP46" s="4">
        <v>208.0</v>
      </c>
      <c r="BQ46" s="4">
        <v>2.0</v>
      </c>
      <c r="BR46" s="4">
        <v>360.0</v>
      </c>
      <c r="BS46" s="4">
        <v>0.0</v>
      </c>
    </row>
    <row r="47">
      <c r="A47" s="4">
        <v>130642.0</v>
      </c>
      <c r="B47" s="4" t="s">
        <v>11</v>
      </c>
      <c r="C47" s="4">
        <v>54.0</v>
      </c>
      <c r="D47" s="4">
        <v>5.74</v>
      </c>
      <c r="E47" s="4" t="str">
        <f t="array" ref="E47">_xludf.IFS(D47&gt;10, 1, D47&lt;4, 2, TRUE, 0)</f>
        <v>#NAME?</v>
      </c>
      <c r="F47" s="4">
        <v>3.82</v>
      </c>
      <c r="G47" s="4" t="str">
        <f t="array" ref="G47">_xludf.IFS(F47&gt;6.2, 1, F47&lt;3.7, 2, TRUE, 0)</f>
        <v>#NAME?</v>
      </c>
      <c r="H47" s="4">
        <v>11.8</v>
      </c>
      <c r="I47" s="4" t="str">
        <f t="array" ref="I47">_xludf.IFS(H47&gt;18, 1, H47&lt;13, 2, TRUE, 0)</f>
        <v>#NAME?</v>
      </c>
      <c r="J47" s="4">
        <v>34.9</v>
      </c>
      <c r="K47" s="4" t="str">
        <f t="array" ref="K47">_xludf.IFS(J47&gt;55, 1, J47&lt;34, 2, TRUE, 0)</f>
        <v>#NAME?</v>
      </c>
      <c r="L47" s="4">
        <v>91.4</v>
      </c>
      <c r="M47" s="4">
        <v>0.0</v>
      </c>
      <c r="N47" s="4">
        <v>30.9</v>
      </c>
      <c r="O47" s="4">
        <v>0.0</v>
      </c>
      <c r="P47" s="4">
        <v>33.8</v>
      </c>
      <c r="Q47" s="4">
        <v>0.0</v>
      </c>
      <c r="R47" s="4">
        <v>107.0</v>
      </c>
      <c r="S47" s="4">
        <v>2.0</v>
      </c>
      <c r="T47" s="4">
        <v>13.2</v>
      </c>
      <c r="U47" s="4">
        <v>0.0</v>
      </c>
      <c r="V47" s="4">
        <v>60.6</v>
      </c>
      <c r="W47" s="4">
        <v>0.0</v>
      </c>
      <c r="X47" s="4">
        <v>29.8</v>
      </c>
      <c r="Y47" s="4">
        <v>0.0</v>
      </c>
      <c r="Z47" s="4">
        <v>6.3</v>
      </c>
      <c r="AA47" s="4">
        <v>0.0</v>
      </c>
      <c r="AB47" s="4">
        <v>3.0</v>
      </c>
      <c r="AC47" s="4">
        <v>0.0</v>
      </c>
      <c r="AD47" s="4">
        <v>0.3</v>
      </c>
      <c r="AE47" s="4">
        <v>0.0</v>
      </c>
      <c r="AF47" s="4">
        <v>109.0</v>
      </c>
      <c r="AG47" s="4" t="str">
        <f t="array" ref="AG47">_xludf.IFS(AF47&gt;100, 1, AF47&lt;70, 2, TRUE, 0)</f>
        <v>#NAME?</v>
      </c>
      <c r="AH47" s="4">
        <v>107.9</v>
      </c>
      <c r="AI47" s="4" t="str">
        <f t="array" ref="AI47">_xludf.IFS(AH47&gt;20, 1, AH47&lt;8, 2, TRUE, 0)</f>
        <v>#NAME?</v>
      </c>
      <c r="AJ47" s="4">
        <v>13.5</v>
      </c>
      <c r="AK47" s="4" t="str">
        <f t="array" ref="AK47">_xludf.IFS(AJ47&gt;1.3, 1, AJ47&lt;0.7, 2, TRUE, 0)</f>
        <v>#NAME?</v>
      </c>
      <c r="AL47" s="4">
        <v>14.0</v>
      </c>
      <c r="AM47" s="4">
        <v>0.0</v>
      </c>
      <c r="AN47" s="4">
        <v>18.0</v>
      </c>
      <c r="AO47" s="4" t="str">
        <f t="array" ref="AO47">_xludf.IFS(AN47&gt;52, 1, AN47&lt;7, 2, TRUE, 0)</f>
        <v>#NAME?</v>
      </c>
      <c r="AP47" s="4">
        <v>6.9</v>
      </c>
      <c r="AQ47" s="4">
        <v>0.0</v>
      </c>
      <c r="AR47" s="4">
        <v>150.0</v>
      </c>
      <c r="AS47" s="4">
        <v>0.0</v>
      </c>
      <c r="AT47" s="4">
        <v>68.0</v>
      </c>
      <c r="AU47" s="4">
        <v>0.0</v>
      </c>
      <c r="AV47" s="4">
        <v>10.6</v>
      </c>
      <c r="AW47" s="4">
        <v>1.0</v>
      </c>
      <c r="AX47" s="4">
        <v>5.4</v>
      </c>
      <c r="AY47" s="4">
        <v>1.0</v>
      </c>
      <c r="AZ47" s="4">
        <v>139.0</v>
      </c>
      <c r="BA47" s="4" t="str">
        <f t="array" ref="BA47">_xludf.IFS(AZ47&gt;146, 1, AZ47&lt;136, 2, TRUE, 0)</f>
        <v>#NAME?</v>
      </c>
      <c r="BB47" s="4">
        <v>5.3</v>
      </c>
      <c r="BC47" s="4" t="str">
        <f t="array" ref="BC47">_xludf.IFS(BB47&gt;5.1, 1, BB47&lt;3.5, 2, TRUE, 0)</f>
        <v>#NAME?</v>
      </c>
      <c r="BD47" s="4">
        <v>6.6</v>
      </c>
      <c r="BE47" s="4">
        <v>0.0</v>
      </c>
      <c r="BF47" s="4">
        <v>4.5</v>
      </c>
      <c r="BG47" s="4">
        <v>0.0</v>
      </c>
      <c r="BH47" s="4">
        <v>2.1</v>
      </c>
      <c r="BI47" s="4">
        <v>0.0</v>
      </c>
      <c r="BJ47" s="4">
        <v>69.0</v>
      </c>
      <c r="BK47" s="4">
        <v>0.0</v>
      </c>
      <c r="BL47" s="4">
        <v>142.0</v>
      </c>
      <c r="BM47" s="4">
        <v>0.0</v>
      </c>
      <c r="BN47" s="4">
        <v>79.0</v>
      </c>
      <c r="BO47" s="4">
        <v>2.0</v>
      </c>
      <c r="BP47" s="4">
        <v>221.0</v>
      </c>
      <c r="BQ47" s="4">
        <v>2.0</v>
      </c>
      <c r="BR47" s="4">
        <v>899.0</v>
      </c>
      <c r="BS47" s="4">
        <v>1.0</v>
      </c>
    </row>
    <row r="48">
      <c r="A48" s="4">
        <v>161436.0</v>
      </c>
      <c r="B48" s="4" t="s">
        <v>11</v>
      </c>
      <c r="C48" s="4">
        <v>63.0</v>
      </c>
      <c r="D48" s="4">
        <v>7.18</v>
      </c>
      <c r="E48" s="4" t="str">
        <f t="array" ref="E48">_xludf.IFS(D48&gt;10, 1, D48&lt;4, 2, TRUE, 0)</f>
        <v>#NAME?</v>
      </c>
      <c r="F48" s="4">
        <v>3.95</v>
      </c>
      <c r="G48" s="4" t="str">
        <f t="array" ref="G48">_xludf.IFS(F48&gt;6.2, 1, F48&lt;3.7, 2, TRUE, 0)</f>
        <v>#NAME?</v>
      </c>
      <c r="H48" s="4">
        <v>11.4</v>
      </c>
      <c r="I48" s="4" t="str">
        <f t="array" ref="I48">_xludf.IFS(H48&gt;18, 1, H48&lt;13, 2, TRUE, 0)</f>
        <v>#NAME?</v>
      </c>
      <c r="J48" s="4">
        <v>32.4</v>
      </c>
      <c r="K48" s="4" t="str">
        <f t="array" ref="K48">_xludf.IFS(J48&gt;55, 1, J48&lt;34, 2, TRUE, 0)</f>
        <v>#NAME?</v>
      </c>
      <c r="L48" s="4">
        <v>82.0</v>
      </c>
      <c r="M48" s="4">
        <v>0.0</v>
      </c>
      <c r="N48" s="4">
        <v>28.9</v>
      </c>
      <c r="O48" s="4">
        <v>0.0</v>
      </c>
      <c r="P48" s="4">
        <v>35.2</v>
      </c>
      <c r="Q48" s="4">
        <v>0.0</v>
      </c>
      <c r="R48" s="4">
        <v>146.0</v>
      </c>
      <c r="S48" s="4">
        <v>0.0</v>
      </c>
      <c r="T48" s="4">
        <v>14.9</v>
      </c>
      <c r="U48" s="4">
        <v>0.0</v>
      </c>
      <c r="V48" s="4">
        <v>63.9</v>
      </c>
      <c r="W48" s="4">
        <v>0.0</v>
      </c>
      <c r="X48" s="4">
        <v>21.3</v>
      </c>
      <c r="Y48" s="4">
        <v>2.0</v>
      </c>
      <c r="Z48" s="4">
        <v>8.8</v>
      </c>
      <c r="AA48" s="4">
        <v>0.0</v>
      </c>
      <c r="AB48" s="4">
        <v>5.3</v>
      </c>
      <c r="AC48" s="4">
        <v>0.0</v>
      </c>
      <c r="AD48" s="4">
        <v>0.7</v>
      </c>
      <c r="AE48" s="4">
        <v>0.0</v>
      </c>
      <c r="AF48" s="4">
        <v>284.0</v>
      </c>
      <c r="AG48" s="4" t="str">
        <f t="array" ref="AG48">_xludf.IFS(AF48&gt;100, 1, AF48&lt;70, 2, TRUE, 0)</f>
        <v>#NAME?</v>
      </c>
      <c r="AH48" s="4">
        <v>91.9</v>
      </c>
      <c r="AI48" s="4" t="str">
        <f t="array" ref="AI48">_xludf.IFS(AH48&gt;20, 1, AH48&lt;8, 2, TRUE, 0)</f>
        <v>#NAME?</v>
      </c>
      <c r="AJ48" s="4">
        <v>10.6</v>
      </c>
      <c r="AK48" s="4" t="str">
        <f t="array" ref="AK48">_xludf.IFS(AJ48&gt;1.3, 1, AJ48&lt;0.7, 2, TRUE, 0)</f>
        <v>#NAME?</v>
      </c>
      <c r="AL48" s="4">
        <v>13.0</v>
      </c>
      <c r="AM48" s="4">
        <v>0.0</v>
      </c>
      <c r="AN48" s="4">
        <v>10.0</v>
      </c>
      <c r="AO48" s="4" t="str">
        <f t="array" ref="AO48">_xludf.IFS(AN48&gt;52, 1, AN48&lt;7, 2, TRUE, 0)</f>
        <v>#NAME?</v>
      </c>
      <c r="AP48" s="4">
        <v>8.4</v>
      </c>
      <c r="AQ48" s="4">
        <v>1.0</v>
      </c>
      <c r="AR48" s="4">
        <v>134.0</v>
      </c>
      <c r="AS48" s="4">
        <v>0.0</v>
      </c>
      <c r="AT48" s="4">
        <v>283.0</v>
      </c>
      <c r="AU48" s="4">
        <v>1.0</v>
      </c>
      <c r="AV48" s="4">
        <v>9.2</v>
      </c>
      <c r="AW48" s="4">
        <v>0.0</v>
      </c>
      <c r="AX48" s="4">
        <v>7.1</v>
      </c>
      <c r="AY48" s="4">
        <v>1.0</v>
      </c>
      <c r="AZ48" s="4">
        <v>137.0</v>
      </c>
      <c r="BA48" s="4" t="str">
        <f t="array" ref="BA48">_xludf.IFS(AZ48&gt;146, 1, AZ48&lt;136, 2, TRUE, 0)</f>
        <v>#NAME?</v>
      </c>
      <c r="BB48" s="4">
        <v>4.5</v>
      </c>
      <c r="BC48" s="4" t="str">
        <f t="array" ref="BC48">_xludf.IFS(BB48&gt;5.1, 1, BB48&lt;3.5, 2, TRUE, 0)</f>
        <v>#NAME?</v>
      </c>
      <c r="BD48" s="4">
        <v>7.0</v>
      </c>
      <c r="BE48" s="4">
        <v>0.0</v>
      </c>
      <c r="BF48" s="4">
        <v>4.4</v>
      </c>
      <c r="BG48" s="4">
        <v>0.0</v>
      </c>
      <c r="BH48" s="4">
        <v>2.6</v>
      </c>
      <c r="BI48" s="4">
        <v>0.0</v>
      </c>
      <c r="BJ48" s="4">
        <v>71.0</v>
      </c>
      <c r="BK48" s="4">
        <v>0.0</v>
      </c>
      <c r="BL48" s="4">
        <v>70.0</v>
      </c>
      <c r="BM48" s="4">
        <v>0.0</v>
      </c>
      <c r="BN48" s="4">
        <v>221.0</v>
      </c>
      <c r="BO48" s="4">
        <v>0.0</v>
      </c>
      <c r="BP48" s="4">
        <v>291.0</v>
      </c>
      <c r="BQ48" s="4">
        <v>0.0</v>
      </c>
      <c r="BR48" s="4">
        <v>367.0</v>
      </c>
      <c r="BS48" s="4">
        <v>0.0</v>
      </c>
    </row>
    <row r="49">
      <c r="A49" s="4">
        <v>165551.0</v>
      </c>
      <c r="B49" s="4" t="s">
        <v>21</v>
      </c>
      <c r="C49" s="4">
        <v>72.0</v>
      </c>
      <c r="D49" s="4">
        <v>9.05</v>
      </c>
      <c r="E49" s="4" t="str">
        <f t="array" ref="E49">_xludf.IFS(D49&gt;10, 1, D49&lt;4, 2, TRUE, 0)</f>
        <v>#NAME?</v>
      </c>
      <c r="F49" s="4">
        <v>3.9</v>
      </c>
      <c r="G49" s="4" t="str">
        <f t="array" ref="G49">_xludf.IFS(F49&gt;6.2, 1, F49&lt;3.7, 2, TRUE, 0)</f>
        <v>#NAME?</v>
      </c>
      <c r="H49" s="4">
        <v>12.0</v>
      </c>
      <c r="I49" s="4" t="str">
        <f t="array" ref="I49">_xludf.IFS(H49&gt;18, 1, H49&lt;13, 2, TRUE, 0)</f>
        <v>#NAME?</v>
      </c>
      <c r="J49" s="4">
        <v>35.4</v>
      </c>
      <c r="K49" s="4" t="str">
        <f t="array" ref="K49">_xludf.IFS(J49&gt;55, 1, J49&lt;34, 2, TRUE, 0)</f>
        <v>#NAME?</v>
      </c>
      <c r="L49" s="4">
        <v>90.8</v>
      </c>
      <c r="M49" s="4">
        <v>0.0</v>
      </c>
      <c r="N49" s="4">
        <v>30.8</v>
      </c>
      <c r="O49" s="4">
        <v>0.0</v>
      </c>
      <c r="P49" s="4">
        <v>33.9</v>
      </c>
      <c r="Q49" s="4">
        <v>0.0</v>
      </c>
      <c r="R49" s="4">
        <v>207.0</v>
      </c>
      <c r="S49" s="4">
        <v>0.0</v>
      </c>
      <c r="T49" s="4">
        <v>14.6</v>
      </c>
      <c r="U49" s="4">
        <v>0.0</v>
      </c>
      <c r="V49" s="4">
        <v>68.5</v>
      </c>
      <c r="W49" s="4">
        <v>0.0</v>
      </c>
      <c r="X49" s="4">
        <v>18.9</v>
      </c>
      <c r="Y49" s="4">
        <v>2.0</v>
      </c>
      <c r="Z49" s="4">
        <v>7.0</v>
      </c>
      <c r="AA49" s="4">
        <v>0.0</v>
      </c>
      <c r="AB49" s="4">
        <v>4.8</v>
      </c>
      <c r="AC49" s="4">
        <v>0.0</v>
      </c>
      <c r="AD49" s="4">
        <v>0.8</v>
      </c>
      <c r="AE49" s="4">
        <v>0.0</v>
      </c>
      <c r="AF49" s="4">
        <v>104.0</v>
      </c>
      <c r="AG49" s="4" t="str">
        <f t="array" ref="AG49">_xludf.IFS(AF49&gt;100, 1, AF49&lt;70, 2, TRUE, 0)</f>
        <v>#NAME?</v>
      </c>
      <c r="AH49" s="4">
        <v>76.9</v>
      </c>
      <c r="AI49" s="4" t="str">
        <f t="array" ref="AI49">_xludf.IFS(AH49&gt;20, 1, AH49&lt;8, 2, TRUE, 0)</f>
        <v>#NAME?</v>
      </c>
      <c r="AJ49" s="4">
        <v>9.8</v>
      </c>
      <c r="AK49" s="4" t="str">
        <f t="array" ref="AK49">_xludf.IFS(AJ49&gt;1.3, 1, AJ49&lt;0.7, 2, TRUE, 0)</f>
        <v>#NAME?</v>
      </c>
      <c r="AL49" s="4">
        <v>16.0</v>
      </c>
      <c r="AM49" s="4">
        <v>0.0</v>
      </c>
      <c r="AN49" s="4">
        <v>17.0</v>
      </c>
      <c r="AO49" s="4" t="str">
        <f t="array" ref="AO49">_xludf.IFS(AN49&gt;52, 1, AN49&lt;7, 2, TRUE, 0)</f>
        <v>#NAME?</v>
      </c>
      <c r="AP49" s="4">
        <v>5.4</v>
      </c>
      <c r="AQ49" s="4">
        <v>0.0</v>
      </c>
      <c r="AR49" s="4">
        <v>149.0</v>
      </c>
      <c r="AS49" s="4">
        <v>0.0</v>
      </c>
      <c r="AT49" s="4">
        <v>123.0</v>
      </c>
      <c r="AU49" s="4">
        <v>0.0</v>
      </c>
      <c r="AV49" s="4">
        <v>9.8</v>
      </c>
      <c r="AW49" s="4">
        <v>0.0</v>
      </c>
      <c r="AX49" s="4">
        <v>5.2</v>
      </c>
      <c r="AY49" s="4">
        <v>1.0</v>
      </c>
      <c r="AZ49" s="4">
        <v>137.0</v>
      </c>
      <c r="BA49" s="4" t="str">
        <f t="array" ref="BA49">_xludf.IFS(AZ49&gt;146, 1, AZ49&lt;136, 2, TRUE, 0)</f>
        <v>#NAME?</v>
      </c>
      <c r="BB49" s="4">
        <v>5.0</v>
      </c>
      <c r="BC49" s="4" t="str">
        <f t="array" ref="BC49">_xludf.IFS(BB49&gt;5.1, 1, BB49&lt;3.5, 2, TRUE, 0)</f>
        <v>#NAME?</v>
      </c>
      <c r="BD49" s="4">
        <v>6.6</v>
      </c>
      <c r="BE49" s="4">
        <v>0.0</v>
      </c>
      <c r="BF49" s="4">
        <v>4.3</v>
      </c>
      <c r="BG49" s="4">
        <v>0.0</v>
      </c>
      <c r="BH49" s="4">
        <v>2.3</v>
      </c>
      <c r="BI49" s="4">
        <v>0.0</v>
      </c>
      <c r="BJ49" s="4">
        <v>70.0</v>
      </c>
      <c r="BK49" s="4">
        <v>0.0</v>
      </c>
      <c r="BL49" s="4">
        <v>61.0</v>
      </c>
      <c r="BM49" s="4">
        <v>0.0</v>
      </c>
      <c r="BN49" s="4">
        <v>159.0</v>
      </c>
      <c r="BO49" s="4">
        <v>0.0</v>
      </c>
      <c r="BP49" s="4">
        <v>220.0</v>
      </c>
      <c r="BQ49" s="4">
        <v>2.0</v>
      </c>
      <c r="BR49" s="4">
        <v>446.0</v>
      </c>
      <c r="BS49" s="4">
        <v>1.0</v>
      </c>
    </row>
    <row r="50">
      <c r="A50" s="4">
        <v>223535.0</v>
      </c>
      <c r="B50" s="4" t="s">
        <v>11</v>
      </c>
      <c r="C50" s="4">
        <v>62.0</v>
      </c>
      <c r="D50" s="4">
        <v>5.09</v>
      </c>
      <c r="E50" s="4" t="str">
        <f t="array" ref="E50">_xludf.IFS(D50&gt;10, 1, D50&lt;4, 2, TRUE, 0)</f>
        <v>#NAME?</v>
      </c>
      <c r="F50" s="4">
        <v>3.18</v>
      </c>
      <c r="G50" s="4" t="str">
        <f t="array" ref="G50">_xludf.IFS(F50&gt;6.2, 1, F50&lt;3.7, 2, TRUE, 0)</f>
        <v>#NAME?</v>
      </c>
      <c r="H50" s="4">
        <v>10.4</v>
      </c>
      <c r="I50" s="4" t="str">
        <f t="array" ref="I50">_xludf.IFS(H50&gt;18, 1, H50&lt;13, 2, TRUE, 0)</f>
        <v>#NAME?</v>
      </c>
      <c r="J50" s="4">
        <v>28.9</v>
      </c>
      <c r="K50" s="4" t="str">
        <f t="array" ref="K50">_xludf.IFS(J50&gt;55, 1, J50&lt;34, 2, TRUE, 0)</f>
        <v>#NAME?</v>
      </c>
      <c r="L50" s="4">
        <v>90.9</v>
      </c>
      <c r="M50" s="4">
        <v>0.0</v>
      </c>
      <c r="N50" s="4">
        <v>32.7</v>
      </c>
      <c r="O50" s="4">
        <v>1.0</v>
      </c>
      <c r="P50" s="4">
        <v>36.0</v>
      </c>
      <c r="Q50" s="4">
        <v>0.0</v>
      </c>
      <c r="R50" s="4">
        <v>176.0</v>
      </c>
      <c r="S50" s="4">
        <v>0.0</v>
      </c>
      <c r="T50" s="4">
        <v>12.1</v>
      </c>
      <c r="U50" s="4">
        <v>0.0</v>
      </c>
      <c r="V50" s="4">
        <v>60.5</v>
      </c>
      <c r="W50" s="4">
        <v>0.0</v>
      </c>
      <c r="X50" s="4">
        <v>27.9</v>
      </c>
      <c r="Y50" s="4">
        <v>0.0</v>
      </c>
      <c r="Z50" s="4">
        <v>7.9</v>
      </c>
      <c r="AA50" s="4">
        <v>0.0</v>
      </c>
      <c r="AB50" s="4">
        <v>3.1</v>
      </c>
      <c r="AC50" s="4">
        <v>0.0</v>
      </c>
      <c r="AD50" s="4">
        <v>0.6</v>
      </c>
      <c r="AE50" s="4">
        <v>0.0</v>
      </c>
      <c r="AF50" s="4">
        <v>184.0</v>
      </c>
      <c r="AG50" s="4" t="str">
        <f t="array" ref="AG50">_xludf.IFS(AF50&gt;100, 1, AF50&lt;70, 2, TRUE, 0)</f>
        <v>#NAME?</v>
      </c>
      <c r="AH50" s="4">
        <v>91.7</v>
      </c>
      <c r="AI50" s="4" t="str">
        <f t="array" ref="AI50">_xludf.IFS(AH50&gt;20, 1, AH50&lt;8, 2, TRUE, 0)</f>
        <v>#NAME?</v>
      </c>
      <c r="AJ50" s="4">
        <v>10.4</v>
      </c>
      <c r="AK50" s="4" t="str">
        <f t="array" ref="AK50">_xludf.IFS(AJ50&gt;1.3, 1, AJ50&lt;0.7, 2, TRUE, 0)</f>
        <v>#NAME?</v>
      </c>
      <c r="AL50" s="4">
        <v>18.0</v>
      </c>
      <c r="AM50" s="4">
        <v>0.0</v>
      </c>
      <c r="AN50" s="4">
        <v>25.0</v>
      </c>
      <c r="AO50" s="4" t="str">
        <f t="array" ref="AO50">_xludf.IFS(AN50&gt;52, 1, AN50&lt;7, 2, TRUE, 0)</f>
        <v>#NAME?</v>
      </c>
      <c r="AP50" s="4">
        <v>5.3</v>
      </c>
      <c r="AQ50" s="4">
        <v>0.0</v>
      </c>
      <c r="AR50" s="4">
        <v>106.0</v>
      </c>
      <c r="AS50" s="4">
        <v>0.0</v>
      </c>
      <c r="AT50" s="4">
        <v>80.0</v>
      </c>
      <c r="AU50" s="4">
        <v>0.0</v>
      </c>
      <c r="AV50" s="4">
        <v>9.3</v>
      </c>
      <c r="AW50" s="4">
        <v>0.0</v>
      </c>
      <c r="AX50" s="4">
        <v>3.2</v>
      </c>
      <c r="AY50" s="4">
        <v>0.0</v>
      </c>
      <c r="AZ50" s="4">
        <v>137.0</v>
      </c>
      <c r="BA50" s="4" t="str">
        <f t="array" ref="BA50">_xludf.IFS(AZ50&gt;146, 1, AZ50&lt;136, 2, TRUE, 0)</f>
        <v>#NAME?</v>
      </c>
      <c r="BB50" s="4">
        <v>4.4</v>
      </c>
      <c r="BC50" s="4" t="str">
        <f t="array" ref="BC50">_xludf.IFS(BB50&gt;5.1, 1, BB50&lt;3.5, 2, TRUE, 0)</f>
        <v>#NAME?</v>
      </c>
      <c r="BD50" s="4">
        <v>6.4</v>
      </c>
      <c r="BE50" s="4">
        <v>2.0</v>
      </c>
      <c r="BF50" s="4">
        <v>4.0</v>
      </c>
      <c r="BG50" s="4">
        <v>0.0</v>
      </c>
      <c r="BH50" s="4">
        <v>2.4</v>
      </c>
      <c r="BI50" s="4">
        <v>0.0</v>
      </c>
      <c r="BJ50" s="4">
        <v>67.0</v>
      </c>
      <c r="BK50" s="4">
        <v>0.0</v>
      </c>
      <c r="BL50" s="4">
        <v>92.0</v>
      </c>
      <c r="BM50" s="4">
        <v>0.0</v>
      </c>
      <c r="BN50" s="4">
        <v>101.0</v>
      </c>
      <c r="BO50" s="4">
        <v>2.0</v>
      </c>
      <c r="BP50" s="4">
        <v>193.0</v>
      </c>
      <c r="BQ50" s="4">
        <v>2.0</v>
      </c>
      <c r="BR50" s="4">
        <v>164.0</v>
      </c>
      <c r="BS50" s="4">
        <v>0.0</v>
      </c>
    </row>
    <row r="51">
      <c r="A51" s="4">
        <v>268733.0</v>
      </c>
      <c r="B51" s="4" t="s">
        <v>11</v>
      </c>
      <c r="C51" s="4">
        <v>56.0</v>
      </c>
      <c r="D51" s="4">
        <v>7.56</v>
      </c>
      <c r="E51" s="4" t="str">
        <f t="array" ref="E51">_xludf.IFS(D51&gt;10, 1, D51&lt;4, 2, TRUE, 0)</f>
        <v>#NAME?</v>
      </c>
      <c r="F51" s="4">
        <v>3.63</v>
      </c>
      <c r="G51" s="4" t="str">
        <f t="array" ref="G51">_xludf.IFS(F51&gt;6.2, 1, F51&lt;3.7, 2, TRUE, 0)</f>
        <v>#NAME?</v>
      </c>
      <c r="H51" s="4">
        <v>11.4</v>
      </c>
      <c r="I51" s="4" t="str">
        <f t="array" ref="I51">_xludf.IFS(H51&gt;18, 1, H51&lt;13, 2, TRUE, 0)</f>
        <v>#NAME?</v>
      </c>
      <c r="J51" s="4">
        <v>32.7</v>
      </c>
      <c r="K51" s="4" t="str">
        <f t="array" ref="K51">_xludf.IFS(J51&gt;55, 1, J51&lt;34, 2, TRUE, 0)</f>
        <v>#NAME?</v>
      </c>
      <c r="L51" s="4">
        <v>90.1</v>
      </c>
      <c r="M51" s="4">
        <v>0.0</v>
      </c>
      <c r="N51" s="4">
        <v>31.4</v>
      </c>
      <c r="O51" s="4">
        <v>0.0</v>
      </c>
      <c r="P51" s="4">
        <v>34.9</v>
      </c>
      <c r="Q51" s="4">
        <v>0.0</v>
      </c>
      <c r="R51" s="4">
        <v>255.0</v>
      </c>
      <c r="S51" s="4">
        <v>0.0</v>
      </c>
      <c r="T51" s="4">
        <v>14.7</v>
      </c>
      <c r="U51" s="4">
        <v>0.0</v>
      </c>
      <c r="V51" s="4">
        <v>72.9</v>
      </c>
      <c r="W51" s="4">
        <v>0.0</v>
      </c>
      <c r="X51" s="4">
        <v>10.2</v>
      </c>
      <c r="Y51" s="4">
        <v>2.0</v>
      </c>
      <c r="Z51" s="4">
        <v>10.1</v>
      </c>
      <c r="AA51" s="4">
        <v>1.0</v>
      </c>
      <c r="AB51" s="4">
        <v>5.7</v>
      </c>
      <c r="AC51" s="4">
        <v>0.0</v>
      </c>
      <c r="AD51" s="4">
        <v>1.1</v>
      </c>
      <c r="AE51" s="4">
        <v>0.0</v>
      </c>
      <c r="AF51" s="4">
        <v>176.0</v>
      </c>
      <c r="AG51" s="4" t="str">
        <f t="array" ref="AG51">_xludf.IFS(AF51&gt;100, 1, AF51&lt;70, 2, TRUE, 0)</f>
        <v>#NAME?</v>
      </c>
      <c r="AH51" s="4">
        <v>96.8</v>
      </c>
      <c r="AI51" s="4" t="str">
        <f t="array" ref="AI51">_xludf.IFS(AH51&gt;20, 1, AH51&lt;8, 2, TRUE, 0)</f>
        <v>#NAME?</v>
      </c>
      <c r="AJ51" s="4">
        <v>14.2</v>
      </c>
      <c r="AK51" s="4" t="str">
        <f t="array" ref="AK51">_xludf.IFS(AJ51&gt;1.3, 1, AJ51&lt;0.7, 2, TRUE, 0)</f>
        <v>#NAME?</v>
      </c>
      <c r="AL51" s="4">
        <v>19.0</v>
      </c>
      <c r="AM51" s="4">
        <v>0.0</v>
      </c>
      <c r="AN51" s="4">
        <v>64.0</v>
      </c>
      <c r="AO51" s="4" t="str">
        <f t="array" ref="AO51">_xludf.IFS(AN51&gt;52, 1, AN51&lt;7, 2, TRUE, 0)</f>
        <v>#NAME?</v>
      </c>
      <c r="AP51" s="4">
        <v>8.4</v>
      </c>
      <c r="AQ51" s="4">
        <v>1.0</v>
      </c>
      <c r="AR51" s="4">
        <v>97.0</v>
      </c>
      <c r="AS51" s="4">
        <v>0.0</v>
      </c>
      <c r="AT51" s="4">
        <v>97.0</v>
      </c>
      <c r="AU51" s="4">
        <v>0.0</v>
      </c>
      <c r="AV51" s="4">
        <v>8.8</v>
      </c>
      <c r="AW51" s="4">
        <v>0.0</v>
      </c>
      <c r="AX51" s="4">
        <v>6.7</v>
      </c>
      <c r="AY51" s="4">
        <v>1.0</v>
      </c>
      <c r="AZ51" s="4">
        <v>142.0</v>
      </c>
      <c r="BA51" s="4" t="str">
        <f t="array" ref="BA51">_xludf.IFS(AZ51&gt;146, 1, AZ51&lt;136, 2, TRUE, 0)</f>
        <v>#NAME?</v>
      </c>
      <c r="BB51" s="4">
        <v>4.3</v>
      </c>
      <c r="BC51" s="4" t="str">
        <f t="array" ref="BC51">_xludf.IFS(BB51&gt;5.1, 1, BB51&lt;3.5, 2, TRUE, 0)</f>
        <v>#NAME?</v>
      </c>
      <c r="BD51" s="4">
        <v>5.7</v>
      </c>
      <c r="BE51" s="4">
        <v>2.0</v>
      </c>
      <c r="BF51" s="4">
        <v>3.9</v>
      </c>
      <c r="BG51" s="4">
        <v>0.0</v>
      </c>
      <c r="BH51" s="4">
        <v>1.8</v>
      </c>
      <c r="BI51" s="4">
        <v>0.0</v>
      </c>
      <c r="BJ51" s="4">
        <v>49.0</v>
      </c>
      <c r="BK51" s="4">
        <v>0.0</v>
      </c>
      <c r="BL51" s="4">
        <v>137.0</v>
      </c>
      <c r="BM51" s="4">
        <v>0.0</v>
      </c>
      <c r="BN51" s="4">
        <v>130.0</v>
      </c>
      <c r="BO51" s="4">
        <v>2.0</v>
      </c>
      <c r="BP51" s="4">
        <v>267.0</v>
      </c>
      <c r="BQ51" s="4">
        <v>0.0</v>
      </c>
      <c r="BR51" s="4">
        <v>169.0</v>
      </c>
      <c r="BS51" s="4">
        <v>0.0</v>
      </c>
    </row>
    <row r="52">
      <c r="A52" s="4">
        <v>278250.0</v>
      </c>
      <c r="B52" s="4" t="s">
        <v>11</v>
      </c>
      <c r="C52" s="4">
        <v>55.0</v>
      </c>
      <c r="D52" s="4">
        <v>8.95</v>
      </c>
      <c r="E52" s="4" t="str">
        <f t="array" ref="E52">_xludf.IFS(D52&gt;10, 1, D52&lt;4, 2, TRUE, 0)</f>
        <v>#NAME?</v>
      </c>
      <c r="F52" s="4">
        <v>3.92</v>
      </c>
      <c r="G52" s="4" t="str">
        <f t="array" ref="G52">_xludf.IFS(F52&gt;6.2, 1, F52&lt;3.7, 2, TRUE, 0)</f>
        <v>#NAME?</v>
      </c>
      <c r="H52" s="4">
        <v>11.6</v>
      </c>
      <c r="I52" s="4" t="str">
        <f t="array" ref="I52">_xludf.IFS(H52&gt;18, 1, H52&lt;13, 2, TRUE, 0)</f>
        <v>#NAME?</v>
      </c>
      <c r="J52" s="4">
        <v>34.2</v>
      </c>
      <c r="K52" s="4" t="str">
        <f t="array" ref="K52">_xludf.IFS(J52&gt;55, 1, J52&lt;34, 2, TRUE, 0)</f>
        <v>#NAME?</v>
      </c>
      <c r="L52" s="4">
        <v>87.2</v>
      </c>
      <c r="M52" s="4">
        <v>0.0</v>
      </c>
      <c r="N52" s="4">
        <v>29.6</v>
      </c>
      <c r="O52" s="4">
        <v>0.0</v>
      </c>
      <c r="P52" s="4">
        <v>33.9</v>
      </c>
      <c r="Q52" s="4">
        <v>0.0</v>
      </c>
      <c r="R52" s="4">
        <v>209.0</v>
      </c>
      <c r="S52" s="4">
        <v>0.0</v>
      </c>
      <c r="T52" s="4">
        <v>12.7</v>
      </c>
      <c r="U52" s="4">
        <v>0.0</v>
      </c>
      <c r="V52" s="4">
        <v>77.1</v>
      </c>
      <c r="W52" s="4">
        <v>0.0</v>
      </c>
      <c r="X52" s="4">
        <v>10.7</v>
      </c>
      <c r="Y52" s="4">
        <v>2.0</v>
      </c>
      <c r="Z52" s="4">
        <v>8.5</v>
      </c>
      <c r="AA52" s="4">
        <v>0.0</v>
      </c>
      <c r="AB52" s="4">
        <v>3.4</v>
      </c>
      <c r="AC52" s="4">
        <v>0.0</v>
      </c>
      <c r="AD52" s="4">
        <v>0.3</v>
      </c>
      <c r="AE52" s="4">
        <v>0.0</v>
      </c>
      <c r="AF52" s="4">
        <v>110.0</v>
      </c>
      <c r="AG52" s="4" t="str">
        <f t="array" ref="AG52">_xludf.IFS(AF52&gt;100, 1, AF52&lt;70, 2, TRUE, 0)</f>
        <v>#NAME?</v>
      </c>
      <c r="AH52" s="4">
        <v>68.5</v>
      </c>
      <c r="AI52" s="4" t="str">
        <f t="array" ref="AI52">_xludf.IFS(AH52&gt;20, 1, AH52&lt;8, 2, TRUE, 0)</f>
        <v>#NAME?</v>
      </c>
      <c r="AJ52" s="4">
        <v>11.8</v>
      </c>
      <c r="AK52" s="4" t="str">
        <f t="array" ref="AK52">_xludf.IFS(AJ52&gt;1.3, 1, AJ52&lt;0.7, 2, TRUE, 0)</f>
        <v>#NAME?</v>
      </c>
      <c r="AL52" s="4">
        <v>13.0</v>
      </c>
      <c r="AM52" s="4">
        <v>0.0</v>
      </c>
      <c r="AN52" s="4">
        <v>9.0</v>
      </c>
      <c r="AO52" s="4" t="str">
        <f t="array" ref="AO52">_xludf.IFS(AN52&gt;52, 1, AN52&lt;7, 2, TRUE, 0)</f>
        <v>#NAME?</v>
      </c>
      <c r="AP52" s="4">
        <v>5.8</v>
      </c>
      <c r="AQ52" s="4">
        <v>0.0</v>
      </c>
      <c r="AR52" s="4">
        <v>127.0</v>
      </c>
      <c r="AS52" s="4">
        <v>0.0</v>
      </c>
      <c r="AT52" s="4">
        <v>82.0</v>
      </c>
      <c r="AU52" s="4">
        <v>0.0</v>
      </c>
      <c r="AV52" s="4">
        <v>9.7</v>
      </c>
      <c r="AW52" s="4">
        <v>0.0</v>
      </c>
      <c r="AX52" s="4">
        <v>4.8</v>
      </c>
      <c r="AY52" s="4">
        <v>0.0</v>
      </c>
      <c r="AZ52" s="4">
        <v>135.0</v>
      </c>
      <c r="BA52" s="4" t="str">
        <f t="array" ref="BA52">_xludf.IFS(AZ52&gt;146, 1, AZ52&lt;136, 2, TRUE, 0)</f>
        <v>#NAME?</v>
      </c>
      <c r="BB52" s="4">
        <v>4.2</v>
      </c>
      <c r="BC52" s="4" t="str">
        <f t="array" ref="BC52">_xludf.IFS(BB52&gt;5.1, 1, BB52&lt;3.5, 2, TRUE, 0)</f>
        <v>#NAME?</v>
      </c>
      <c r="BD52" s="4">
        <v>6.7</v>
      </c>
      <c r="BE52" s="4">
        <v>0.0</v>
      </c>
      <c r="BF52" s="4">
        <v>4.0</v>
      </c>
      <c r="BG52" s="4">
        <v>0.0</v>
      </c>
      <c r="BH52" s="4">
        <v>2.7</v>
      </c>
      <c r="BI52" s="4">
        <v>0.0</v>
      </c>
      <c r="BJ52" s="4">
        <v>133.0</v>
      </c>
      <c r="BK52" s="4">
        <v>1.0</v>
      </c>
      <c r="BL52" s="4">
        <v>41.0</v>
      </c>
      <c r="BM52" s="4">
        <v>0.0</v>
      </c>
      <c r="BN52" s="4">
        <v>191.0</v>
      </c>
      <c r="BO52" s="4">
        <v>0.0</v>
      </c>
      <c r="BP52" s="4">
        <v>232.0</v>
      </c>
      <c r="BQ52" s="4">
        <v>2.0</v>
      </c>
      <c r="BR52" s="4">
        <v>181.0</v>
      </c>
      <c r="BS52" s="4">
        <v>0.0</v>
      </c>
    </row>
    <row r="53">
      <c r="A53" s="4">
        <v>282862.0</v>
      </c>
      <c r="B53" s="4" t="s">
        <v>11</v>
      </c>
      <c r="C53" s="4">
        <v>70.0</v>
      </c>
      <c r="D53" s="4">
        <v>4.62</v>
      </c>
      <c r="E53" s="4" t="str">
        <f t="array" ref="E53">_xludf.IFS(D53&gt;10, 1, D53&lt;4, 2, TRUE, 0)</f>
        <v>#NAME?</v>
      </c>
      <c r="F53" s="4">
        <v>3.29</v>
      </c>
      <c r="G53" s="4" t="str">
        <f t="array" ref="G53">_xludf.IFS(F53&gt;6.2, 1, F53&lt;3.7, 2, TRUE, 0)</f>
        <v>#NAME?</v>
      </c>
      <c r="H53" s="4">
        <v>10.4</v>
      </c>
      <c r="I53" s="4" t="str">
        <f t="array" ref="I53">_xludf.IFS(H53&gt;18, 1, H53&lt;13, 2, TRUE, 0)</f>
        <v>#NAME?</v>
      </c>
      <c r="J53" s="4">
        <v>29.2</v>
      </c>
      <c r="K53" s="4" t="str">
        <f t="array" ref="K53">_xludf.IFS(J53&gt;55, 1, J53&lt;34, 2, TRUE, 0)</f>
        <v>#NAME?</v>
      </c>
      <c r="L53" s="4">
        <v>88.8</v>
      </c>
      <c r="M53" s="4">
        <v>0.0</v>
      </c>
      <c r="N53" s="4">
        <v>31.6</v>
      </c>
      <c r="O53" s="4">
        <v>0.0</v>
      </c>
      <c r="P53" s="4">
        <v>35.6</v>
      </c>
      <c r="Q53" s="4">
        <v>0.0</v>
      </c>
      <c r="R53" s="4">
        <v>165.0</v>
      </c>
      <c r="S53" s="4">
        <v>0.0</v>
      </c>
      <c r="T53" s="4">
        <v>13.0</v>
      </c>
      <c r="U53" s="4">
        <v>0.0</v>
      </c>
      <c r="V53" s="4">
        <v>66.7</v>
      </c>
      <c r="W53" s="4">
        <v>0.0</v>
      </c>
      <c r="X53" s="4">
        <v>21.4</v>
      </c>
      <c r="Y53" s="4">
        <v>2.0</v>
      </c>
      <c r="Z53" s="4">
        <v>7.8</v>
      </c>
      <c r="AA53" s="4">
        <v>0.0</v>
      </c>
      <c r="AB53" s="4">
        <v>3.5</v>
      </c>
      <c r="AC53" s="4">
        <v>0.0</v>
      </c>
      <c r="AD53" s="4">
        <v>0.6</v>
      </c>
      <c r="AE53" s="4">
        <v>0.0</v>
      </c>
      <c r="AF53" s="4">
        <v>75.0</v>
      </c>
      <c r="AG53" s="4" t="str">
        <f t="array" ref="AG53">_xludf.IFS(AF53&gt;100, 1, AF53&lt;70, 2, TRUE, 0)</f>
        <v>#NAME?</v>
      </c>
      <c r="AH53" s="4">
        <v>43.3</v>
      </c>
      <c r="AI53" s="4" t="str">
        <f t="array" ref="AI53">_xludf.IFS(AH53&gt;20, 1, AH53&lt;8, 2, TRUE, 0)</f>
        <v>#NAME?</v>
      </c>
      <c r="AJ53" s="4">
        <v>11.7</v>
      </c>
      <c r="AK53" s="4" t="str">
        <f t="array" ref="AK53">_xludf.IFS(AJ53&gt;1.3, 1, AJ53&lt;0.7, 2, TRUE, 0)</f>
        <v>#NAME?</v>
      </c>
      <c r="AL53" s="4">
        <v>12.0</v>
      </c>
      <c r="AM53" s="4">
        <v>2.0</v>
      </c>
      <c r="AN53" s="4">
        <v>6.0</v>
      </c>
      <c r="AO53" s="4" t="str">
        <f t="array" ref="AO53">_xludf.IFS(AN53&gt;52, 1, AN53&lt;7, 2, TRUE, 0)</f>
        <v>#NAME?</v>
      </c>
      <c r="AP53" s="4">
        <v>5.6</v>
      </c>
      <c r="AQ53" s="4">
        <v>0.0</v>
      </c>
      <c r="AR53" s="4">
        <v>124.0</v>
      </c>
      <c r="AS53" s="4">
        <v>0.0</v>
      </c>
      <c r="AT53" s="4">
        <v>67.0</v>
      </c>
      <c r="AU53" s="4">
        <v>0.0</v>
      </c>
      <c r="AV53" s="4">
        <v>8.5</v>
      </c>
      <c r="AW53" s="4">
        <v>2.0</v>
      </c>
      <c r="AX53" s="4">
        <v>3.0</v>
      </c>
      <c r="AY53" s="4">
        <v>0.0</v>
      </c>
      <c r="AZ53" s="4">
        <v>129.0</v>
      </c>
      <c r="BA53" s="4" t="str">
        <f t="array" ref="BA53">_xludf.IFS(AZ53&gt;146, 1, AZ53&lt;136, 2, TRUE, 0)</f>
        <v>#NAME?</v>
      </c>
      <c r="BB53" s="4">
        <v>4.0</v>
      </c>
      <c r="BC53" s="4" t="str">
        <f t="array" ref="BC53">_xludf.IFS(BB53&gt;5.1, 1, BB53&lt;3.5, 2, TRUE, 0)</f>
        <v>#NAME?</v>
      </c>
      <c r="BD53" s="4">
        <v>5.5</v>
      </c>
      <c r="BE53" s="4">
        <v>2.0</v>
      </c>
      <c r="BF53" s="4">
        <v>3.7</v>
      </c>
      <c r="BG53" s="4">
        <v>0.0</v>
      </c>
      <c r="BH53" s="4">
        <v>1.8</v>
      </c>
      <c r="BI53" s="4">
        <v>0.0</v>
      </c>
      <c r="BJ53" s="4">
        <v>64.0</v>
      </c>
      <c r="BK53" s="4">
        <v>0.0</v>
      </c>
      <c r="BL53" s="4">
        <v>71.0</v>
      </c>
      <c r="BM53" s="4">
        <v>0.0</v>
      </c>
      <c r="BN53" s="4">
        <v>128.0</v>
      </c>
      <c r="BO53" s="4">
        <v>2.0</v>
      </c>
      <c r="BP53" s="4">
        <v>199.0</v>
      </c>
      <c r="BQ53" s="4">
        <v>2.0</v>
      </c>
      <c r="BR53" s="4">
        <v>386.0</v>
      </c>
      <c r="BS53" s="4">
        <v>0.0</v>
      </c>
    </row>
    <row r="54">
      <c r="A54" s="4">
        <v>314908.0</v>
      </c>
      <c r="B54" s="4" t="s">
        <v>11</v>
      </c>
      <c r="C54" s="4">
        <v>81.0</v>
      </c>
      <c r="D54" s="4">
        <v>4.57</v>
      </c>
      <c r="E54" s="4" t="str">
        <f t="array" ref="E54">_xludf.IFS(D54&gt;10, 1, D54&lt;4, 2, TRUE, 0)</f>
        <v>#NAME?</v>
      </c>
      <c r="F54" s="4">
        <v>3.51</v>
      </c>
      <c r="G54" s="4" t="str">
        <f t="array" ref="G54">_xludf.IFS(F54&gt;6.2, 1, F54&lt;3.7, 2, TRUE, 0)</f>
        <v>#NAME?</v>
      </c>
      <c r="H54" s="4">
        <v>11.5</v>
      </c>
      <c r="I54" s="4" t="str">
        <f t="array" ref="I54">_xludf.IFS(H54&gt;18, 1, H54&lt;13, 2, TRUE, 0)</f>
        <v>#NAME?</v>
      </c>
      <c r="J54" s="4">
        <v>33.5</v>
      </c>
      <c r="K54" s="4" t="str">
        <f t="array" ref="K54">_xludf.IFS(J54&gt;55, 1, J54&lt;34, 2, TRUE, 0)</f>
        <v>#NAME?</v>
      </c>
      <c r="L54" s="4">
        <v>95.4</v>
      </c>
      <c r="M54" s="4">
        <v>0.0</v>
      </c>
      <c r="N54" s="4">
        <v>32.8</v>
      </c>
      <c r="O54" s="4">
        <v>1.0</v>
      </c>
      <c r="P54" s="4">
        <v>34.3</v>
      </c>
      <c r="Q54" s="4">
        <v>0.0</v>
      </c>
      <c r="R54" s="4">
        <v>79.0</v>
      </c>
      <c r="S54" s="4">
        <v>2.0</v>
      </c>
      <c r="T54" s="4">
        <v>14.0</v>
      </c>
      <c r="U54" s="4">
        <v>0.0</v>
      </c>
      <c r="V54" s="4">
        <v>60.5</v>
      </c>
      <c r="W54" s="4">
        <v>0.0</v>
      </c>
      <c r="X54" s="4">
        <v>18.2</v>
      </c>
      <c r="Y54" s="4">
        <v>2.0</v>
      </c>
      <c r="Z54" s="4">
        <v>12.5</v>
      </c>
      <c r="AA54" s="4">
        <v>1.0</v>
      </c>
      <c r="AB54" s="4">
        <v>7.9</v>
      </c>
      <c r="AC54" s="4">
        <v>1.0</v>
      </c>
      <c r="AD54" s="4">
        <v>0.9</v>
      </c>
      <c r="AE54" s="4">
        <v>0.0</v>
      </c>
      <c r="AF54" s="4">
        <v>85.0</v>
      </c>
      <c r="AG54" s="4" t="str">
        <f t="array" ref="AG54">_xludf.IFS(AF54&gt;100, 1, AF54&lt;70, 2, TRUE, 0)</f>
        <v>#NAME?</v>
      </c>
      <c r="AH54" s="4">
        <v>68.5</v>
      </c>
      <c r="AI54" s="4" t="str">
        <f t="array" ref="AI54">_xludf.IFS(AH54&gt;20, 1, AH54&lt;8, 2, TRUE, 0)</f>
        <v>#NAME?</v>
      </c>
      <c r="AJ54" s="4">
        <v>7.0</v>
      </c>
      <c r="AK54" s="4" t="str">
        <f t="array" ref="AK54">_xludf.IFS(AJ54&gt;1.3, 1, AJ54&lt;0.7, 2, TRUE, 0)</f>
        <v>#NAME?</v>
      </c>
      <c r="AL54" s="4">
        <v>29.0</v>
      </c>
      <c r="AM54" s="4">
        <v>0.0</v>
      </c>
      <c r="AN54" s="4">
        <v>21.0</v>
      </c>
      <c r="AO54" s="4" t="str">
        <f t="array" ref="AO54">_xludf.IFS(AN54&gt;52, 1, AN54&lt;7, 2, TRUE, 0)</f>
        <v>#NAME?</v>
      </c>
      <c r="AP54" s="4">
        <v>1.5</v>
      </c>
      <c r="AQ54" s="4">
        <v>2.0</v>
      </c>
      <c r="AR54" s="4">
        <v>117.0</v>
      </c>
      <c r="AS54" s="4">
        <v>0.0</v>
      </c>
      <c r="AT54" s="4">
        <v>68.0</v>
      </c>
      <c r="AU54" s="4">
        <v>0.0</v>
      </c>
      <c r="AV54" s="4">
        <v>9.9</v>
      </c>
      <c r="AW54" s="4">
        <v>0.0</v>
      </c>
      <c r="AX54" s="4">
        <v>5.3</v>
      </c>
      <c r="AY54" s="4">
        <v>1.0</v>
      </c>
      <c r="AZ54" s="4">
        <v>136.0</v>
      </c>
      <c r="BA54" s="4" t="str">
        <f t="array" ref="BA54">_xludf.IFS(AZ54&gt;146, 1, AZ54&lt;136, 2, TRUE, 0)</f>
        <v>#NAME?</v>
      </c>
      <c r="BB54" s="4">
        <v>5.3</v>
      </c>
      <c r="BC54" s="4" t="str">
        <f t="array" ref="BC54">_xludf.IFS(BB54&gt;5.1, 1, BB54&lt;3.5, 2, TRUE, 0)</f>
        <v>#NAME?</v>
      </c>
      <c r="BD54" s="4">
        <v>7.0</v>
      </c>
      <c r="BE54" s="4">
        <v>0.0</v>
      </c>
      <c r="BF54" s="4">
        <v>3.5</v>
      </c>
      <c r="BG54" s="4">
        <v>0.0</v>
      </c>
      <c r="BH54" s="4">
        <v>3.5</v>
      </c>
      <c r="BI54" s="4">
        <v>0.0</v>
      </c>
      <c r="BJ54" s="4">
        <v>132.0</v>
      </c>
      <c r="BK54" s="4">
        <v>1.0</v>
      </c>
      <c r="BL54" s="4">
        <v>63.0</v>
      </c>
      <c r="BM54" s="4">
        <v>0.0</v>
      </c>
      <c r="BN54" s="4">
        <v>139.0</v>
      </c>
      <c r="BO54" s="4">
        <v>0.0</v>
      </c>
      <c r="BP54" s="4">
        <v>202.0</v>
      </c>
      <c r="BQ54" s="4">
        <v>2.0</v>
      </c>
      <c r="BR54" s="4">
        <v>532.0</v>
      </c>
      <c r="BS54" s="4">
        <v>1.0</v>
      </c>
    </row>
    <row r="55">
      <c r="A55" s="4">
        <v>315172.0</v>
      </c>
      <c r="B55" s="4" t="s">
        <v>21</v>
      </c>
      <c r="C55" s="4">
        <v>53.0</v>
      </c>
      <c r="D55" s="4">
        <v>11.47</v>
      </c>
      <c r="E55" s="4" t="str">
        <f t="array" ref="E55">_xludf.IFS(D55&gt;10, 1, D55&lt;4, 2, TRUE, 0)</f>
        <v>#NAME?</v>
      </c>
      <c r="F55" s="4">
        <v>3.17</v>
      </c>
      <c r="G55" s="4" t="str">
        <f t="array" ref="G55">_xludf.IFS(F55&gt;6.2, 1, F55&lt;3.7, 2, TRUE, 0)</f>
        <v>#NAME?</v>
      </c>
      <c r="H55" s="4">
        <v>8.7</v>
      </c>
      <c r="I55" s="4" t="str">
        <f t="array" ref="I55">_xludf.IFS(H55&gt;18, 1, H55&lt;13, 2, TRUE, 0)</f>
        <v>#NAME?</v>
      </c>
      <c r="J55" s="4">
        <v>27.4</v>
      </c>
      <c r="K55" s="4" t="str">
        <f t="array" ref="K55">_xludf.IFS(J55&gt;55, 1, J55&lt;34, 2, TRUE, 0)</f>
        <v>#NAME?</v>
      </c>
      <c r="L55" s="4">
        <v>86.4</v>
      </c>
      <c r="M55" s="4">
        <v>0.0</v>
      </c>
      <c r="N55" s="4">
        <v>27.4</v>
      </c>
      <c r="O55" s="4">
        <v>0.0</v>
      </c>
      <c r="P55" s="4">
        <v>31.8</v>
      </c>
      <c r="Q55" s="4">
        <v>0.0</v>
      </c>
      <c r="R55" s="4">
        <v>289.0</v>
      </c>
      <c r="S55" s="4">
        <v>0.0</v>
      </c>
      <c r="T55" s="4">
        <v>14.8</v>
      </c>
      <c r="U55" s="4">
        <v>0.0</v>
      </c>
      <c r="V55" s="4">
        <v>77.6</v>
      </c>
      <c r="W55" s="4">
        <v>0.0</v>
      </c>
      <c r="X55" s="4">
        <v>16.4</v>
      </c>
      <c r="Y55" s="4">
        <v>2.0</v>
      </c>
      <c r="Z55" s="4">
        <v>4.5</v>
      </c>
      <c r="AA55" s="4">
        <v>0.0</v>
      </c>
      <c r="AB55" s="4">
        <v>1.2</v>
      </c>
      <c r="AC55" s="4">
        <v>0.0</v>
      </c>
      <c r="AD55" s="4">
        <v>0.3</v>
      </c>
      <c r="AE55" s="4">
        <v>0.0</v>
      </c>
      <c r="AF55" s="4">
        <v>300.0</v>
      </c>
      <c r="AG55" s="4" t="str">
        <f t="array" ref="AG55">_xludf.IFS(AF55&gt;100, 1, AF55&lt;70, 2, TRUE, 0)</f>
        <v>#NAME?</v>
      </c>
      <c r="AH55" s="4">
        <v>52.9</v>
      </c>
      <c r="AI55" s="4" t="str">
        <f t="array" ref="AI55">_xludf.IFS(AH55&gt;20, 1, AH55&lt;8, 2, TRUE, 0)</f>
        <v>#NAME?</v>
      </c>
      <c r="AJ55" s="4">
        <v>6.7</v>
      </c>
      <c r="AK55" s="4" t="str">
        <f t="array" ref="AK55">_xludf.IFS(AJ55&gt;1.3, 1, AJ55&lt;0.7, 2, TRUE, 0)</f>
        <v>#NAME?</v>
      </c>
      <c r="AL55" s="4">
        <v>7.0</v>
      </c>
      <c r="AM55" s="4">
        <v>2.0</v>
      </c>
      <c r="AN55" s="4">
        <v>4.0</v>
      </c>
      <c r="AO55" s="4" t="str">
        <f t="array" ref="AO55">_xludf.IFS(AN55&gt;52, 1, AN55&lt;7, 2, TRUE, 0)</f>
        <v>#NAME?</v>
      </c>
      <c r="AP55" s="4">
        <v>6.3</v>
      </c>
      <c r="AQ55" s="4">
        <v>0.0</v>
      </c>
      <c r="AR55" s="4">
        <v>122.0</v>
      </c>
      <c r="AS55" s="4">
        <v>0.0</v>
      </c>
      <c r="AT55" s="4">
        <v>154.0</v>
      </c>
      <c r="AU55" s="4">
        <v>1.0</v>
      </c>
      <c r="AV55" s="4">
        <v>9.2</v>
      </c>
      <c r="AW55" s="4">
        <v>0.0</v>
      </c>
      <c r="AX55" s="4">
        <v>4.2</v>
      </c>
      <c r="AY55" s="4">
        <v>0.0</v>
      </c>
      <c r="AZ55" s="4">
        <v>135.0</v>
      </c>
      <c r="BA55" s="4" t="str">
        <f t="array" ref="BA55">_xludf.IFS(AZ55&gt;146, 1, AZ55&lt;136, 2, TRUE, 0)</f>
        <v>#NAME?</v>
      </c>
      <c r="BB55" s="4">
        <v>3.9</v>
      </c>
      <c r="BC55" s="4" t="str">
        <f t="array" ref="BC55">_xludf.IFS(BB55&gt;5.1, 1, BB55&lt;3.5, 2, TRUE, 0)</f>
        <v>#NAME?</v>
      </c>
      <c r="BD55" s="4">
        <v>7.8</v>
      </c>
      <c r="BE55" s="4">
        <v>0.0</v>
      </c>
      <c r="BF55" s="4">
        <v>3.2</v>
      </c>
      <c r="BG55" s="4">
        <v>2.0</v>
      </c>
      <c r="BH55" s="4">
        <v>4.6</v>
      </c>
      <c r="BI55" s="4">
        <v>1.0</v>
      </c>
      <c r="BJ55" s="4">
        <v>164.0</v>
      </c>
      <c r="BK55" s="4">
        <v>1.0</v>
      </c>
      <c r="BL55" s="4">
        <v>27.0</v>
      </c>
      <c r="BM55" s="4">
        <v>2.0</v>
      </c>
      <c r="BN55" s="4">
        <v>133.0</v>
      </c>
      <c r="BO55" s="4">
        <v>2.0</v>
      </c>
      <c r="BP55" s="4">
        <v>160.0</v>
      </c>
      <c r="BQ55" s="4">
        <v>2.0</v>
      </c>
      <c r="BR55" s="4">
        <v>859.0</v>
      </c>
      <c r="BS55" s="4">
        <v>1.0</v>
      </c>
    </row>
    <row r="56">
      <c r="A56" s="4">
        <v>320078.0</v>
      </c>
      <c r="B56" s="4" t="s">
        <v>11</v>
      </c>
      <c r="C56" s="4">
        <v>68.0</v>
      </c>
      <c r="D56" s="4">
        <v>3.31</v>
      </c>
      <c r="E56" s="4" t="str">
        <f t="array" ref="E56">_xludf.IFS(D56&gt;10, 1, D56&lt;4, 2, TRUE, 0)</f>
        <v>#NAME?</v>
      </c>
      <c r="F56" s="4">
        <v>3.73</v>
      </c>
      <c r="G56" s="4" t="str">
        <f t="array" ref="G56">_xludf.IFS(F56&gt;6.2, 1, F56&lt;3.7, 2, TRUE, 0)</f>
        <v>#NAME?</v>
      </c>
      <c r="H56" s="4">
        <v>11.0</v>
      </c>
      <c r="I56" s="4" t="str">
        <f t="array" ref="I56">_xludf.IFS(H56&gt;18, 1, H56&lt;13, 2, TRUE, 0)</f>
        <v>#NAME?</v>
      </c>
      <c r="J56" s="4">
        <v>31.7</v>
      </c>
      <c r="K56" s="4" t="str">
        <f t="array" ref="K56">_xludf.IFS(J56&gt;55, 1, J56&lt;34, 2, TRUE, 0)</f>
        <v>#NAME?</v>
      </c>
      <c r="L56" s="4">
        <v>85.0</v>
      </c>
      <c r="M56" s="4">
        <v>0.0</v>
      </c>
      <c r="N56" s="4">
        <v>29.5</v>
      </c>
      <c r="O56" s="4">
        <v>0.0</v>
      </c>
      <c r="P56" s="4">
        <v>34.7</v>
      </c>
      <c r="Q56" s="4">
        <v>0.0</v>
      </c>
      <c r="R56" s="4">
        <v>121.0</v>
      </c>
      <c r="S56" s="4">
        <v>2.0</v>
      </c>
      <c r="T56" s="4">
        <v>12.8</v>
      </c>
      <c r="U56" s="4">
        <v>0.0</v>
      </c>
      <c r="V56" s="4">
        <v>33.8</v>
      </c>
      <c r="W56" s="4">
        <v>2.0</v>
      </c>
      <c r="X56" s="4">
        <v>45.6</v>
      </c>
      <c r="Y56" s="4">
        <v>1.0</v>
      </c>
      <c r="Z56" s="4">
        <v>11.2</v>
      </c>
      <c r="AA56" s="4">
        <v>1.0</v>
      </c>
      <c r="AB56" s="4">
        <v>9.1</v>
      </c>
      <c r="AC56" s="4">
        <v>1.0</v>
      </c>
      <c r="AD56" s="4">
        <v>0.3</v>
      </c>
      <c r="AE56" s="4">
        <v>0.0</v>
      </c>
      <c r="AF56" s="4">
        <v>267.0</v>
      </c>
      <c r="AG56" s="4" t="str">
        <f t="array" ref="AG56">_xludf.IFS(AF56&gt;100, 1, AF56&lt;70, 2, TRUE, 0)</f>
        <v>#NAME?</v>
      </c>
      <c r="AH56" s="4">
        <v>63.4</v>
      </c>
      <c r="AI56" s="4" t="str">
        <f t="array" ref="AI56">_xludf.IFS(AH56&gt;20, 1, AH56&lt;8, 2, TRUE, 0)</f>
        <v>#NAME?</v>
      </c>
      <c r="AJ56" s="4">
        <v>8.7</v>
      </c>
      <c r="AK56" s="4" t="str">
        <f t="array" ref="AK56">_xludf.IFS(AJ56&gt;1.3, 1, AJ56&lt;0.7, 2, TRUE, 0)</f>
        <v>#NAME?</v>
      </c>
      <c r="AL56" s="4">
        <v>23.0</v>
      </c>
      <c r="AM56" s="4">
        <v>0.0</v>
      </c>
      <c r="AN56" s="4">
        <v>13.0</v>
      </c>
      <c r="AO56" s="4" t="str">
        <f t="array" ref="AO56">_xludf.IFS(AN56&gt;52, 1, AN56&lt;7, 2, TRUE, 0)</f>
        <v>#NAME?</v>
      </c>
      <c r="AP56" s="4">
        <v>5.7</v>
      </c>
      <c r="AQ56" s="4">
        <v>0.0</v>
      </c>
      <c r="AR56" s="4">
        <v>132.0</v>
      </c>
      <c r="AS56" s="4">
        <v>0.0</v>
      </c>
      <c r="AT56" s="4">
        <v>106.0</v>
      </c>
      <c r="AU56" s="4">
        <v>0.0</v>
      </c>
      <c r="AV56" s="4">
        <v>8.1</v>
      </c>
      <c r="AW56" s="4">
        <v>2.0</v>
      </c>
      <c r="AX56" s="4">
        <v>4.6</v>
      </c>
      <c r="AY56" s="4">
        <v>0.0</v>
      </c>
      <c r="AZ56" s="4">
        <v>131.0</v>
      </c>
      <c r="BA56" s="4" t="str">
        <f t="array" ref="BA56">_xludf.IFS(AZ56&gt;146, 1, AZ56&lt;136, 2, TRUE, 0)</f>
        <v>#NAME?</v>
      </c>
      <c r="BB56" s="4">
        <v>4.7</v>
      </c>
      <c r="BC56" s="4" t="str">
        <f t="array" ref="BC56">_xludf.IFS(BB56&gt;5.1, 1, BB56&lt;3.5, 2, TRUE, 0)</f>
        <v>#NAME?</v>
      </c>
      <c r="BD56" s="4">
        <v>7.1</v>
      </c>
      <c r="BE56" s="4">
        <v>0.0</v>
      </c>
      <c r="BF56" s="4">
        <v>4.3</v>
      </c>
      <c r="BG56" s="4">
        <v>0.0</v>
      </c>
      <c r="BH56" s="4">
        <v>2.8</v>
      </c>
      <c r="BI56" s="4">
        <v>0.0</v>
      </c>
      <c r="BJ56" s="4">
        <v>87.0</v>
      </c>
      <c r="BK56" s="4">
        <v>0.0</v>
      </c>
      <c r="BL56" s="4">
        <v>81.0</v>
      </c>
      <c r="BM56" s="4">
        <v>0.0</v>
      </c>
      <c r="BN56" s="4">
        <v>123.0</v>
      </c>
      <c r="BO56" s="4">
        <v>2.0</v>
      </c>
      <c r="BP56" s="4">
        <v>204.0</v>
      </c>
      <c r="BQ56" s="4">
        <v>2.0</v>
      </c>
      <c r="BR56" s="4">
        <v>179.0</v>
      </c>
      <c r="BS56" s="4">
        <v>0.0</v>
      </c>
    </row>
    <row r="57">
      <c r="A57" s="4">
        <v>323098.0</v>
      </c>
      <c r="B57" s="4" t="s">
        <v>21</v>
      </c>
      <c r="C57" s="4">
        <v>49.0</v>
      </c>
      <c r="D57" s="4">
        <v>9.62</v>
      </c>
      <c r="E57" s="4" t="str">
        <f t="array" ref="E57">_xludf.IFS(D57&gt;10, 1, D57&lt;4, 2, TRUE, 0)</f>
        <v>#NAME?</v>
      </c>
      <c r="F57" s="4">
        <v>4.23</v>
      </c>
      <c r="G57" s="4" t="str">
        <f t="array" ref="G57">_xludf.IFS(F57&gt;6.2, 1, F57&lt;3.7, 2, TRUE, 0)</f>
        <v>#NAME?</v>
      </c>
      <c r="H57" s="4">
        <v>11.8</v>
      </c>
      <c r="I57" s="4" t="str">
        <f t="array" ref="I57">_xludf.IFS(H57&gt;18, 1, H57&lt;13, 2, TRUE, 0)</f>
        <v>#NAME?</v>
      </c>
      <c r="J57" s="4">
        <v>35.2</v>
      </c>
      <c r="K57" s="4" t="str">
        <f t="array" ref="K57">_xludf.IFS(J57&gt;55, 1, J57&lt;34, 2, TRUE, 0)</f>
        <v>#NAME?</v>
      </c>
      <c r="L57" s="4">
        <v>83.2</v>
      </c>
      <c r="M57" s="4">
        <v>0.0</v>
      </c>
      <c r="N57" s="4">
        <v>27.9</v>
      </c>
      <c r="O57" s="4">
        <v>0.0</v>
      </c>
      <c r="P57" s="4">
        <v>33.5</v>
      </c>
      <c r="Q57" s="4">
        <v>0.0</v>
      </c>
      <c r="R57" s="4">
        <v>363.0</v>
      </c>
      <c r="S57" s="4">
        <v>0.0</v>
      </c>
      <c r="T57" s="4">
        <v>14.4</v>
      </c>
      <c r="U57" s="4">
        <v>0.0</v>
      </c>
      <c r="V57" s="4">
        <v>71.5</v>
      </c>
      <c r="W57" s="4">
        <v>0.0</v>
      </c>
      <c r="X57" s="4">
        <v>18.1</v>
      </c>
      <c r="Y57" s="4">
        <v>2.0</v>
      </c>
      <c r="Z57" s="4">
        <v>5.8</v>
      </c>
      <c r="AA57" s="4">
        <v>0.0</v>
      </c>
      <c r="AB57" s="4">
        <v>4.1</v>
      </c>
      <c r="AC57" s="4">
        <v>0.0</v>
      </c>
      <c r="AD57" s="4">
        <v>0.5</v>
      </c>
      <c r="AE57" s="4">
        <v>0.0</v>
      </c>
      <c r="AF57" s="4">
        <v>199.0</v>
      </c>
      <c r="AG57" s="4" t="str">
        <f t="array" ref="AG57">_xludf.IFS(AF57&gt;100, 1, AF57&lt;70, 2, TRUE, 0)</f>
        <v>#NAME?</v>
      </c>
      <c r="AH57" s="4">
        <v>86.2</v>
      </c>
      <c r="AI57" s="4" t="str">
        <f t="array" ref="AI57">_xludf.IFS(AH57&gt;20, 1, AH57&lt;8, 2, TRUE, 0)</f>
        <v>#NAME?</v>
      </c>
      <c r="AJ57" s="4">
        <v>10.9</v>
      </c>
      <c r="AK57" s="4" t="str">
        <f t="array" ref="AK57">_xludf.IFS(AJ57&gt;1.3, 1, AJ57&lt;0.7, 2, TRUE, 0)</f>
        <v>#NAME?</v>
      </c>
      <c r="AL57" s="4">
        <v>23.0</v>
      </c>
      <c r="AM57" s="4">
        <v>0.0</v>
      </c>
      <c r="AN57" s="4">
        <v>24.0</v>
      </c>
      <c r="AO57" s="4" t="str">
        <f t="array" ref="AO57">_xludf.IFS(AN57&gt;52, 1, AN57&lt;7, 2, TRUE, 0)</f>
        <v>#NAME?</v>
      </c>
      <c r="AP57" s="4">
        <v>9.3</v>
      </c>
      <c r="AQ57" s="4">
        <v>1.0</v>
      </c>
      <c r="AR57" s="4">
        <v>226.0</v>
      </c>
      <c r="AS57" s="4">
        <v>1.0</v>
      </c>
      <c r="AT57" s="4">
        <v>274.0</v>
      </c>
      <c r="AU57" s="4">
        <v>1.0</v>
      </c>
      <c r="AV57" s="4">
        <v>9.9</v>
      </c>
      <c r="AW57" s="4">
        <v>0.0</v>
      </c>
      <c r="AX57" s="4">
        <v>5.4</v>
      </c>
      <c r="AY57" s="4">
        <v>1.0</v>
      </c>
      <c r="AZ57" s="4">
        <v>135.0</v>
      </c>
      <c r="BA57" s="4" t="str">
        <f t="array" ref="BA57">_xludf.IFS(AZ57&gt;146, 1, AZ57&lt;136, 2, TRUE, 0)</f>
        <v>#NAME?</v>
      </c>
      <c r="BB57" s="4">
        <v>4.3</v>
      </c>
      <c r="BC57" s="4" t="str">
        <f t="array" ref="BC57">_xludf.IFS(BB57&gt;5.1, 1, BB57&lt;3.5, 2, TRUE, 0)</f>
        <v>#NAME?</v>
      </c>
      <c r="BD57" s="4">
        <v>6.8</v>
      </c>
      <c r="BE57" s="4">
        <v>0.0</v>
      </c>
      <c r="BF57" s="4">
        <v>4.1</v>
      </c>
      <c r="BG57" s="4">
        <v>0.0</v>
      </c>
      <c r="BH57" s="4">
        <v>2.7</v>
      </c>
      <c r="BI57" s="4">
        <v>0.0</v>
      </c>
      <c r="BJ57" s="4">
        <v>237.0</v>
      </c>
      <c r="BK57" s="4">
        <v>1.0</v>
      </c>
      <c r="BL57" s="4">
        <v>41.0</v>
      </c>
      <c r="BM57" s="4">
        <v>0.0</v>
      </c>
      <c r="BN57" s="4">
        <v>251.0</v>
      </c>
      <c r="BO57" s="4">
        <v>0.0</v>
      </c>
      <c r="BP57" s="4">
        <v>292.0</v>
      </c>
      <c r="BQ57" s="4">
        <v>0.0</v>
      </c>
      <c r="BR57" s="4">
        <v>97.0</v>
      </c>
      <c r="BS57" s="4">
        <v>0.0</v>
      </c>
    </row>
    <row r="58">
      <c r="A58" s="4">
        <v>330181.0</v>
      </c>
      <c r="B58" s="4" t="s">
        <v>21</v>
      </c>
      <c r="C58" s="4">
        <v>67.0</v>
      </c>
      <c r="D58" s="4">
        <v>7.97</v>
      </c>
      <c r="E58" s="4" t="str">
        <f t="array" ref="E58">_xludf.IFS(D58&gt;10, 1, D58&lt;4, 2, TRUE, 0)</f>
        <v>#NAME?</v>
      </c>
      <c r="F58" s="4">
        <v>3.9</v>
      </c>
      <c r="G58" s="4" t="str">
        <f t="array" ref="G58">_xludf.IFS(F58&gt;6.2, 1, F58&lt;3.7, 2, TRUE, 0)</f>
        <v>#NAME?</v>
      </c>
      <c r="H58" s="4">
        <v>11.4</v>
      </c>
      <c r="I58" s="4" t="str">
        <f t="array" ref="I58">_xludf.IFS(H58&gt;18, 1, H58&lt;13, 2, TRUE, 0)</f>
        <v>#NAME?</v>
      </c>
      <c r="J58" s="4">
        <v>34.3</v>
      </c>
      <c r="K58" s="4" t="str">
        <f t="array" ref="K58">_xludf.IFS(J58&gt;55, 1, J58&lt;34, 2, TRUE, 0)</f>
        <v>#NAME?</v>
      </c>
      <c r="L58" s="4">
        <v>87.9</v>
      </c>
      <c r="M58" s="4">
        <v>0.0</v>
      </c>
      <c r="N58" s="4">
        <v>29.2</v>
      </c>
      <c r="O58" s="4">
        <v>0.0</v>
      </c>
      <c r="P58" s="4">
        <v>33.2</v>
      </c>
      <c r="Q58" s="4">
        <v>0.0</v>
      </c>
      <c r="R58" s="4">
        <v>214.0</v>
      </c>
      <c r="S58" s="4">
        <v>0.0</v>
      </c>
      <c r="T58" s="4">
        <v>13.9</v>
      </c>
      <c r="U58" s="4">
        <v>0.0</v>
      </c>
      <c r="V58" s="4">
        <v>78.6</v>
      </c>
      <c r="W58" s="4">
        <v>1.0</v>
      </c>
      <c r="X58" s="4">
        <v>15.4</v>
      </c>
      <c r="Y58" s="4">
        <v>2.0</v>
      </c>
      <c r="Z58" s="4">
        <v>5.4</v>
      </c>
      <c r="AA58" s="4">
        <v>0.0</v>
      </c>
      <c r="AB58" s="4">
        <v>0.3</v>
      </c>
      <c r="AC58" s="4">
        <v>0.0</v>
      </c>
      <c r="AD58" s="4">
        <v>0.3</v>
      </c>
      <c r="AE58" s="4">
        <v>0.0</v>
      </c>
      <c r="AF58" s="4">
        <v>393.0</v>
      </c>
      <c r="AG58" s="4" t="str">
        <f t="array" ref="AG58">_xludf.IFS(AF58&gt;100, 1, AF58&lt;70, 2, TRUE, 0)</f>
        <v>#NAME?</v>
      </c>
      <c r="AH58" s="4">
        <v>71.2</v>
      </c>
      <c r="AI58" s="4" t="str">
        <f t="array" ref="AI58">_xludf.IFS(AH58&gt;20, 1, AH58&lt;8, 2, TRUE, 0)</f>
        <v>#NAME?</v>
      </c>
      <c r="AJ58" s="4">
        <v>8.0</v>
      </c>
      <c r="AK58" s="4" t="str">
        <f t="array" ref="AK58">_xludf.IFS(AJ58&gt;1.3, 1, AJ58&lt;0.7, 2, TRUE, 0)</f>
        <v>#NAME?</v>
      </c>
      <c r="AL58" s="4">
        <v>12.0</v>
      </c>
      <c r="AM58" s="4">
        <v>2.0</v>
      </c>
      <c r="AN58" s="4">
        <v>10.0</v>
      </c>
      <c r="AO58" s="4" t="str">
        <f t="array" ref="AO58">_xludf.IFS(AN58&gt;52, 1, AN58&lt;7, 2, TRUE, 0)</f>
        <v>#NAME?</v>
      </c>
      <c r="AP58" s="4">
        <v>6.4</v>
      </c>
      <c r="AQ58" s="4">
        <v>0.0</v>
      </c>
      <c r="AR58" s="4">
        <v>181.0</v>
      </c>
      <c r="AS58" s="4">
        <v>0.0</v>
      </c>
      <c r="AT58" s="4">
        <v>210.0</v>
      </c>
      <c r="AU58" s="4">
        <v>1.0</v>
      </c>
      <c r="AV58" s="4">
        <v>9.0</v>
      </c>
      <c r="AW58" s="4">
        <v>0.0</v>
      </c>
      <c r="AX58" s="4">
        <v>2.7</v>
      </c>
      <c r="AY58" s="4">
        <v>0.0</v>
      </c>
      <c r="AZ58" s="4">
        <v>135.0</v>
      </c>
      <c r="BA58" s="4" t="str">
        <f t="array" ref="BA58">_xludf.IFS(AZ58&gt;146, 1, AZ58&lt;136, 2, TRUE, 0)</f>
        <v>#NAME?</v>
      </c>
      <c r="BB58" s="4">
        <v>4.1</v>
      </c>
      <c r="BC58" s="4" t="str">
        <f t="array" ref="BC58">_xludf.IFS(BB58&gt;5.1, 1, BB58&lt;3.5, 2, TRUE, 0)</f>
        <v>#NAME?</v>
      </c>
      <c r="BD58" s="4">
        <v>7.3</v>
      </c>
      <c r="BE58" s="4">
        <v>0.0</v>
      </c>
      <c r="BF58" s="4">
        <v>4.2</v>
      </c>
      <c r="BG58" s="4">
        <v>0.0</v>
      </c>
      <c r="BH58" s="4">
        <v>3.1</v>
      </c>
      <c r="BI58" s="4">
        <v>0.0</v>
      </c>
      <c r="BJ58" s="4">
        <v>64.0</v>
      </c>
      <c r="BK58" s="4">
        <v>0.0</v>
      </c>
      <c r="BL58" s="4">
        <v>54.0</v>
      </c>
      <c r="BM58" s="4">
        <v>0.0</v>
      </c>
      <c r="BN58" s="4">
        <v>165.0</v>
      </c>
      <c r="BO58" s="4">
        <v>0.0</v>
      </c>
      <c r="BP58" s="4">
        <v>219.0</v>
      </c>
      <c r="BQ58" s="4">
        <v>2.0</v>
      </c>
      <c r="BR58" s="4">
        <v>252.0</v>
      </c>
      <c r="BS58" s="4">
        <v>0.0</v>
      </c>
    </row>
    <row r="59">
      <c r="A59" s="4">
        <v>331383.0</v>
      </c>
      <c r="B59" s="4" t="s">
        <v>11</v>
      </c>
      <c r="C59" s="4">
        <v>69.0</v>
      </c>
      <c r="D59" s="4">
        <v>6.51</v>
      </c>
      <c r="E59" s="4" t="str">
        <f t="array" ref="E59">_xludf.IFS(D59&gt;10, 1, D59&lt;4, 2, TRUE, 0)</f>
        <v>#NAME?</v>
      </c>
      <c r="F59" s="4">
        <v>3.72</v>
      </c>
      <c r="G59" s="4" t="str">
        <f t="array" ref="G59">_xludf.IFS(F59&gt;6.2, 1, F59&lt;3.7, 2, TRUE, 0)</f>
        <v>#NAME?</v>
      </c>
      <c r="H59" s="4">
        <v>11.4</v>
      </c>
      <c r="I59" s="4" t="str">
        <f t="array" ref="I59">_xludf.IFS(H59&gt;18, 1, H59&lt;13, 2, TRUE, 0)</f>
        <v>#NAME?</v>
      </c>
      <c r="J59" s="4">
        <v>34.0</v>
      </c>
      <c r="K59" s="4" t="str">
        <f t="array" ref="K59">_xludf.IFS(J59&gt;55, 1, J59&lt;34, 2, TRUE, 0)</f>
        <v>#NAME?</v>
      </c>
      <c r="L59" s="4">
        <v>91.4</v>
      </c>
      <c r="M59" s="4">
        <v>0.0</v>
      </c>
      <c r="N59" s="4">
        <v>30.6</v>
      </c>
      <c r="O59" s="4">
        <v>0.0</v>
      </c>
      <c r="P59" s="4">
        <v>33.5</v>
      </c>
      <c r="Q59" s="4">
        <v>0.0</v>
      </c>
      <c r="R59" s="4">
        <v>216.0</v>
      </c>
      <c r="S59" s="4">
        <v>0.0</v>
      </c>
      <c r="T59" s="4">
        <v>14.7</v>
      </c>
      <c r="U59" s="4">
        <v>0.0</v>
      </c>
      <c r="V59" s="4">
        <v>70.6</v>
      </c>
      <c r="W59" s="4">
        <v>0.0</v>
      </c>
      <c r="X59" s="4">
        <v>17.7</v>
      </c>
      <c r="Y59" s="4">
        <v>2.0</v>
      </c>
      <c r="Z59" s="4">
        <v>6.8</v>
      </c>
      <c r="AA59" s="4">
        <v>0.0</v>
      </c>
      <c r="AB59" s="4">
        <v>4.0</v>
      </c>
      <c r="AC59" s="4">
        <v>0.0</v>
      </c>
      <c r="AD59" s="4">
        <v>0.9</v>
      </c>
      <c r="AE59" s="4">
        <v>0.0</v>
      </c>
      <c r="AF59" s="4">
        <v>226.0</v>
      </c>
      <c r="AG59" s="4" t="str">
        <f t="array" ref="AG59">_xludf.IFS(AF59&gt;100, 1, AF59&lt;70, 2, TRUE, 0)</f>
        <v>#NAME?</v>
      </c>
      <c r="AH59" s="4">
        <v>101.9</v>
      </c>
      <c r="AI59" s="4" t="str">
        <f t="array" ref="AI59">_xludf.IFS(AH59&gt;20, 1, AH59&lt;8, 2, TRUE, 0)</f>
        <v>#NAME?</v>
      </c>
      <c r="AJ59" s="4">
        <v>12.5</v>
      </c>
      <c r="AK59" s="4" t="str">
        <f t="array" ref="AK59">_xludf.IFS(AJ59&gt;1.3, 1, AJ59&lt;0.7, 2, TRUE, 0)</f>
        <v>#NAME?</v>
      </c>
      <c r="AL59" s="4">
        <v>11.0</v>
      </c>
      <c r="AM59" s="4">
        <v>2.0</v>
      </c>
      <c r="AN59" s="4">
        <v>12.0</v>
      </c>
      <c r="AO59" s="4" t="str">
        <f t="array" ref="AO59">_xludf.IFS(AN59&gt;52, 1, AN59&lt;7, 2, TRUE, 0)</f>
        <v>#NAME?</v>
      </c>
      <c r="AP59" s="4">
        <v>11.8</v>
      </c>
      <c r="AQ59" s="4">
        <v>1.0</v>
      </c>
      <c r="AR59" s="4">
        <v>111.0</v>
      </c>
      <c r="AS59" s="4">
        <v>0.0</v>
      </c>
      <c r="AT59" s="4">
        <v>131.0</v>
      </c>
      <c r="AU59" s="4">
        <v>0.0</v>
      </c>
      <c r="AV59" s="4">
        <v>9.4</v>
      </c>
      <c r="AW59" s="4">
        <v>0.0</v>
      </c>
      <c r="AX59" s="4">
        <v>8.0</v>
      </c>
      <c r="AY59" s="4">
        <v>1.0</v>
      </c>
      <c r="AZ59" s="4">
        <v>134.0</v>
      </c>
      <c r="BA59" s="4" t="str">
        <f t="array" ref="BA59">_xludf.IFS(AZ59&gt;146, 1, AZ59&lt;136, 2, TRUE, 0)</f>
        <v>#NAME?</v>
      </c>
      <c r="BB59" s="4">
        <v>4.9</v>
      </c>
      <c r="BC59" s="4" t="str">
        <f t="array" ref="BC59">_xludf.IFS(BB59&gt;5.1, 1, BB59&lt;3.5, 2, TRUE, 0)</f>
        <v>#NAME?</v>
      </c>
      <c r="BD59" s="4">
        <v>6.9</v>
      </c>
      <c r="BE59" s="4">
        <v>0.0</v>
      </c>
      <c r="BF59" s="4">
        <v>3.9</v>
      </c>
      <c r="BG59" s="4">
        <v>0.0</v>
      </c>
      <c r="BH59" s="4">
        <v>3.0</v>
      </c>
      <c r="BI59" s="4">
        <v>0.0</v>
      </c>
      <c r="BJ59" s="4">
        <v>138.0</v>
      </c>
      <c r="BK59" s="4">
        <v>1.0</v>
      </c>
      <c r="BL59" s="4">
        <v>55.0</v>
      </c>
      <c r="BM59" s="4">
        <v>0.0</v>
      </c>
      <c r="BN59" s="4">
        <v>207.0</v>
      </c>
      <c r="BO59" s="4">
        <v>0.0</v>
      </c>
      <c r="BP59" s="4">
        <v>262.0</v>
      </c>
      <c r="BQ59" s="4">
        <v>0.0</v>
      </c>
      <c r="BR59" s="4">
        <v>102.0</v>
      </c>
      <c r="BS59" s="4">
        <v>0.0</v>
      </c>
    </row>
    <row r="60">
      <c r="A60" s="4">
        <v>333781.0</v>
      </c>
      <c r="B60" s="4" t="s">
        <v>21</v>
      </c>
      <c r="C60" s="4">
        <v>53.0</v>
      </c>
      <c r="D60" s="4">
        <v>9.39</v>
      </c>
      <c r="E60" s="4" t="str">
        <f t="array" ref="E60">_xludf.IFS(D60&gt;10, 1, D60&lt;4, 2, TRUE, 0)</f>
        <v>#NAME?</v>
      </c>
      <c r="F60" s="4">
        <v>3.77</v>
      </c>
      <c r="G60" s="4" t="str">
        <f t="array" ref="G60">_xludf.IFS(F60&gt;6.2, 1, F60&lt;3.7, 2, TRUE, 0)</f>
        <v>#NAME?</v>
      </c>
      <c r="H60" s="4">
        <v>11.2</v>
      </c>
      <c r="I60" s="4" t="str">
        <f t="array" ref="I60">_xludf.IFS(H60&gt;18, 1, H60&lt;13, 2, TRUE, 0)</f>
        <v>#NAME?</v>
      </c>
      <c r="J60" s="4">
        <v>33.4</v>
      </c>
      <c r="K60" s="4" t="str">
        <f t="array" ref="K60">_xludf.IFS(J60&gt;55, 1, J60&lt;34, 2, TRUE, 0)</f>
        <v>#NAME?</v>
      </c>
      <c r="L60" s="4">
        <v>88.6</v>
      </c>
      <c r="M60" s="4">
        <v>0.0</v>
      </c>
      <c r="N60" s="4">
        <v>29.7</v>
      </c>
      <c r="O60" s="4">
        <v>0.0</v>
      </c>
      <c r="P60" s="4">
        <v>33.5</v>
      </c>
      <c r="Q60" s="4">
        <v>0.0</v>
      </c>
      <c r="R60" s="4">
        <v>252.0</v>
      </c>
      <c r="S60" s="4">
        <v>0.0</v>
      </c>
      <c r="T60" s="4">
        <v>14.2</v>
      </c>
      <c r="U60" s="4">
        <v>0.0</v>
      </c>
      <c r="V60" s="4">
        <v>65.8</v>
      </c>
      <c r="W60" s="4">
        <v>0.0</v>
      </c>
      <c r="X60" s="4">
        <v>24.9</v>
      </c>
      <c r="Y60" s="4">
        <v>0.0</v>
      </c>
      <c r="Z60" s="4">
        <v>5.8</v>
      </c>
      <c r="AA60" s="4">
        <v>0.0</v>
      </c>
      <c r="AB60" s="4">
        <v>2.4</v>
      </c>
      <c r="AC60" s="4">
        <v>0.0</v>
      </c>
      <c r="AD60" s="4">
        <v>1.1</v>
      </c>
      <c r="AE60" s="4">
        <v>0.0</v>
      </c>
      <c r="AF60" s="4">
        <v>153.0</v>
      </c>
      <c r="AG60" s="4" t="str">
        <f t="array" ref="AG60">_xludf.IFS(AF60&gt;100, 1, AF60&lt;70, 2, TRUE, 0)</f>
        <v>#NAME?</v>
      </c>
      <c r="AH60" s="4">
        <v>65.3</v>
      </c>
      <c r="AI60" s="4" t="str">
        <f t="array" ref="AI60">_xludf.IFS(AH60&gt;20, 1, AH60&lt;8, 2, TRUE, 0)</f>
        <v>#NAME?</v>
      </c>
      <c r="AJ60" s="4">
        <v>8.8</v>
      </c>
      <c r="AK60" s="4" t="str">
        <f t="array" ref="AK60">_xludf.IFS(AJ60&gt;1.3, 1, AJ60&lt;0.7, 2, TRUE, 0)</f>
        <v>#NAME?</v>
      </c>
      <c r="AL60" s="4">
        <v>9.0</v>
      </c>
      <c r="AM60" s="4">
        <v>2.0</v>
      </c>
      <c r="AN60" s="4">
        <v>8.0</v>
      </c>
      <c r="AO60" s="4" t="str">
        <f t="array" ref="AO60">_xludf.IFS(AN60&gt;52, 1, AN60&lt;7, 2, TRUE, 0)</f>
        <v>#NAME?</v>
      </c>
      <c r="AP60" s="4">
        <v>6.8</v>
      </c>
      <c r="AQ60" s="4">
        <v>0.0</v>
      </c>
      <c r="AR60" s="4">
        <v>171.0</v>
      </c>
      <c r="AS60" s="4">
        <v>0.0</v>
      </c>
      <c r="AT60" s="4">
        <v>190.0</v>
      </c>
      <c r="AU60" s="4">
        <v>1.0</v>
      </c>
      <c r="AV60" s="4">
        <v>9.3</v>
      </c>
      <c r="AW60" s="4">
        <v>0.0</v>
      </c>
      <c r="AX60" s="4">
        <v>5.8</v>
      </c>
      <c r="AY60" s="4">
        <v>1.0</v>
      </c>
      <c r="AZ60" s="4">
        <v>138.0</v>
      </c>
      <c r="BA60" s="4" t="str">
        <f t="array" ref="BA60">_xludf.IFS(AZ60&gt;146, 1, AZ60&lt;136, 2, TRUE, 0)</f>
        <v>#NAME?</v>
      </c>
      <c r="BB60" s="4">
        <v>4.4</v>
      </c>
      <c r="BC60" s="4" t="str">
        <f t="array" ref="BC60">_xludf.IFS(BB60&gt;5.1, 1, BB60&lt;3.5, 2, TRUE, 0)</f>
        <v>#NAME?</v>
      </c>
      <c r="BD60" s="4">
        <v>8.0</v>
      </c>
      <c r="BE60" s="4">
        <v>0.0</v>
      </c>
      <c r="BF60" s="4">
        <v>4.4</v>
      </c>
      <c r="BG60" s="4">
        <v>0.0</v>
      </c>
      <c r="BH60" s="4">
        <v>3.6</v>
      </c>
      <c r="BI60" s="4">
        <v>1.0</v>
      </c>
      <c r="BJ60" s="4">
        <v>89.0</v>
      </c>
      <c r="BK60" s="4">
        <v>0.0</v>
      </c>
      <c r="BL60" s="4">
        <v>43.0</v>
      </c>
      <c r="BM60" s="4">
        <v>0.0</v>
      </c>
      <c r="BN60" s="4">
        <v>150.0</v>
      </c>
      <c r="BO60" s="4">
        <v>0.0</v>
      </c>
      <c r="BP60" s="4">
        <v>193.0</v>
      </c>
      <c r="BQ60" s="4">
        <v>2.0</v>
      </c>
      <c r="BR60" s="4">
        <v>468.0</v>
      </c>
      <c r="BS60" s="4">
        <v>1.0</v>
      </c>
    </row>
    <row r="61">
      <c r="A61" s="4">
        <v>338780.0</v>
      </c>
      <c r="B61" s="4" t="s">
        <v>11</v>
      </c>
      <c r="C61" s="4">
        <v>70.0</v>
      </c>
      <c r="D61" s="4">
        <v>6.89</v>
      </c>
      <c r="E61" s="4" t="str">
        <f t="array" ref="E61">_xludf.IFS(D61&gt;10, 1, D61&lt;4, 2, TRUE, 0)</f>
        <v>#NAME?</v>
      </c>
      <c r="F61" s="4">
        <v>3.36</v>
      </c>
      <c r="G61" s="4" t="str">
        <f t="array" ref="G61">_xludf.IFS(F61&gt;6.2, 1, F61&lt;3.7, 2, TRUE, 0)</f>
        <v>#NAME?</v>
      </c>
      <c r="H61" s="4">
        <v>10.3</v>
      </c>
      <c r="I61" s="4" t="str">
        <f t="array" ref="I61">_xludf.IFS(H61&gt;18, 1, H61&lt;13, 2, TRUE, 0)</f>
        <v>#NAME?</v>
      </c>
      <c r="J61" s="4">
        <v>29.3</v>
      </c>
      <c r="K61" s="4" t="str">
        <f t="array" ref="K61">_xludf.IFS(J61&gt;55, 1, J61&lt;34, 2, TRUE, 0)</f>
        <v>#NAME?</v>
      </c>
      <c r="L61" s="4">
        <v>87.2</v>
      </c>
      <c r="M61" s="4">
        <v>0.0</v>
      </c>
      <c r="N61" s="4">
        <v>30.7</v>
      </c>
      <c r="O61" s="4">
        <v>0.0</v>
      </c>
      <c r="P61" s="4">
        <v>35.2</v>
      </c>
      <c r="Q61" s="4">
        <v>0.0</v>
      </c>
      <c r="R61" s="4">
        <v>164.0</v>
      </c>
      <c r="S61" s="4">
        <v>0.0</v>
      </c>
      <c r="T61" s="4">
        <v>13.8</v>
      </c>
      <c r="U61" s="4">
        <v>0.0</v>
      </c>
      <c r="V61" s="4">
        <v>55.3</v>
      </c>
      <c r="W61" s="4">
        <v>0.0</v>
      </c>
      <c r="X61" s="4">
        <v>17.0</v>
      </c>
      <c r="Y61" s="4">
        <v>2.0</v>
      </c>
      <c r="Z61" s="4">
        <v>8.4</v>
      </c>
      <c r="AA61" s="4">
        <v>0.0</v>
      </c>
      <c r="AB61" s="4">
        <v>18.6</v>
      </c>
      <c r="AC61" s="4">
        <v>1.0</v>
      </c>
      <c r="AD61" s="4">
        <v>0.7</v>
      </c>
      <c r="AE61" s="4">
        <v>0.0</v>
      </c>
      <c r="AF61" s="4">
        <v>218.0</v>
      </c>
      <c r="AG61" s="4" t="str">
        <f t="array" ref="AG61">_xludf.IFS(AF61&gt;100, 1, AF61&lt;70, 2, TRUE, 0)</f>
        <v>#NAME?</v>
      </c>
      <c r="AH61" s="4">
        <v>57.5</v>
      </c>
      <c r="AI61" s="4" t="str">
        <f t="array" ref="AI61">_xludf.IFS(AH61&gt;20, 1, AH61&lt;8, 2, TRUE, 0)</f>
        <v>#NAME?</v>
      </c>
      <c r="AJ61" s="4">
        <v>8.2</v>
      </c>
      <c r="AK61" s="4" t="str">
        <f t="array" ref="AK61">_xludf.IFS(AJ61&gt;1.3, 1, AJ61&lt;0.7, 2, TRUE, 0)</f>
        <v>#NAME?</v>
      </c>
      <c r="AL61" s="4">
        <v>11.0</v>
      </c>
      <c r="AM61" s="4">
        <v>2.0</v>
      </c>
      <c r="AN61" s="4">
        <v>13.0</v>
      </c>
      <c r="AO61" s="4" t="str">
        <f t="array" ref="AO61">_xludf.IFS(AN61&gt;52, 1, AN61&lt;7, 2, TRUE, 0)</f>
        <v>#NAME?</v>
      </c>
      <c r="AP61" s="4">
        <v>5.1</v>
      </c>
      <c r="AQ61" s="4">
        <v>0.0</v>
      </c>
      <c r="AR61" s="4">
        <v>105.0</v>
      </c>
      <c r="AS61" s="4">
        <v>0.0</v>
      </c>
      <c r="AT61" s="4">
        <v>113.0</v>
      </c>
      <c r="AU61" s="4">
        <v>0.0</v>
      </c>
      <c r="AV61" s="4">
        <v>9.4</v>
      </c>
      <c r="AW61" s="4">
        <v>0.0</v>
      </c>
      <c r="AX61" s="4">
        <v>1.9</v>
      </c>
      <c r="AY61" s="4">
        <v>2.0</v>
      </c>
      <c r="AZ61" s="4">
        <v>138.0</v>
      </c>
      <c r="BA61" s="4" t="str">
        <f t="array" ref="BA61">_xludf.IFS(AZ61&gt;146, 1, AZ61&lt;136, 2, TRUE, 0)</f>
        <v>#NAME?</v>
      </c>
      <c r="BB61" s="4">
        <v>3.8</v>
      </c>
      <c r="BC61" s="4" t="str">
        <f t="array" ref="BC61">_xludf.IFS(BB61&gt;5.1, 1, BB61&lt;3.5, 2, TRUE, 0)</f>
        <v>#NAME?</v>
      </c>
      <c r="BD61" s="4">
        <v>7.8</v>
      </c>
      <c r="BE61" s="4">
        <v>0.0</v>
      </c>
      <c r="BF61" s="4">
        <v>4.2</v>
      </c>
      <c r="BG61" s="4">
        <v>0.0</v>
      </c>
      <c r="BH61" s="4">
        <v>3.6</v>
      </c>
      <c r="BI61" s="4">
        <v>1.0</v>
      </c>
      <c r="BJ61" s="4">
        <v>66.0</v>
      </c>
      <c r="BK61" s="4">
        <v>0.0</v>
      </c>
      <c r="BL61" s="4">
        <v>41.0</v>
      </c>
      <c r="BM61" s="4">
        <v>0.0</v>
      </c>
      <c r="BN61" s="4">
        <v>198.0</v>
      </c>
      <c r="BO61" s="4">
        <v>0.0</v>
      </c>
      <c r="BP61" s="4">
        <v>239.0</v>
      </c>
      <c r="BQ61" s="4">
        <v>2.0</v>
      </c>
      <c r="BR61" s="4">
        <v>416.0</v>
      </c>
      <c r="BS61" s="4">
        <v>1.0</v>
      </c>
    </row>
    <row r="62">
      <c r="A62" s="4">
        <v>340271.0</v>
      </c>
      <c r="B62" s="4" t="s">
        <v>11</v>
      </c>
      <c r="C62" s="4">
        <v>65.0</v>
      </c>
      <c r="D62" s="4">
        <v>3.86</v>
      </c>
      <c r="E62" s="4" t="str">
        <f t="array" ref="E62">_xludf.IFS(D62&gt;10, 1, D62&lt;4, 2, TRUE, 0)</f>
        <v>#NAME?</v>
      </c>
      <c r="F62" s="4">
        <v>3.25</v>
      </c>
      <c r="G62" s="4" t="str">
        <f t="array" ref="G62">_xludf.IFS(F62&gt;6.2, 1, F62&lt;3.7, 2, TRUE, 0)</f>
        <v>#NAME?</v>
      </c>
      <c r="H62" s="4">
        <v>10.4</v>
      </c>
      <c r="I62" s="4" t="str">
        <f t="array" ref="I62">_xludf.IFS(H62&gt;18, 1, H62&lt;13, 2, TRUE, 0)</f>
        <v>#NAME?</v>
      </c>
      <c r="J62" s="4">
        <v>29.7</v>
      </c>
      <c r="K62" s="4" t="str">
        <f t="array" ref="K62">_xludf.IFS(J62&gt;55, 1, J62&lt;34, 2, TRUE, 0)</f>
        <v>#NAME?</v>
      </c>
      <c r="L62" s="4">
        <v>91.4</v>
      </c>
      <c r="M62" s="4">
        <v>0.0</v>
      </c>
      <c r="N62" s="4">
        <v>32.0</v>
      </c>
      <c r="O62" s="4">
        <v>0.0</v>
      </c>
      <c r="P62" s="4">
        <v>35.0</v>
      </c>
      <c r="Q62" s="4">
        <v>0.0</v>
      </c>
      <c r="R62" s="4">
        <v>93.0</v>
      </c>
      <c r="S62" s="4">
        <v>2.0</v>
      </c>
      <c r="T62" s="4">
        <v>13.7</v>
      </c>
      <c r="U62" s="4">
        <v>0.0</v>
      </c>
      <c r="V62" s="4">
        <v>72.5</v>
      </c>
      <c r="W62" s="4">
        <v>0.0</v>
      </c>
      <c r="X62" s="4">
        <v>18.1</v>
      </c>
      <c r="Y62" s="4">
        <v>2.0</v>
      </c>
      <c r="Z62" s="4">
        <v>4.7</v>
      </c>
      <c r="AA62" s="4">
        <v>0.0</v>
      </c>
      <c r="AB62" s="4">
        <v>3.9</v>
      </c>
      <c r="AC62" s="4">
        <v>0.0</v>
      </c>
      <c r="AD62" s="4">
        <v>0.8</v>
      </c>
      <c r="AE62" s="4">
        <v>0.0</v>
      </c>
      <c r="AF62" s="4">
        <v>282.0</v>
      </c>
      <c r="AG62" s="4" t="str">
        <f t="array" ref="AG62">_xludf.IFS(AF62&gt;100, 1, AF62&lt;70, 2, TRUE, 0)</f>
        <v>#NAME?</v>
      </c>
      <c r="AH62" s="4">
        <v>95.8</v>
      </c>
      <c r="AI62" s="4" t="str">
        <f t="array" ref="AI62">_xludf.IFS(AH62&gt;20, 1, AH62&lt;8, 2, TRUE, 0)</f>
        <v>#NAME?</v>
      </c>
      <c r="AJ62" s="4">
        <v>6.7</v>
      </c>
      <c r="AK62" s="4" t="str">
        <f t="array" ref="AK62">_xludf.IFS(AJ62&gt;1.3, 1, AJ62&lt;0.7, 2, TRUE, 0)</f>
        <v>#NAME?</v>
      </c>
      <c r="AL62" s="4">
        <v>14.0</v>
      </c>
      <c r="AM62" s="4">
        <v>0.0</v>
      </c>
      <c r="AN62" s="4">
        <v>11.0</v>
      </c>
      <c r="AO62" s="4" t="str">
        <f t="array" ref="AO62">_xludf.IFS(AN62&gt;52, 1, AN62&lt;7, 2, TRUE, 0)</f>
        <v>#NAME?</v>
      </c>
      <c r="AP62" s="4">
        <v>5.4</v>
      </c>
      <c r="AQ62" s="4">
        <v>0.0</v>
      </c>
      <c r="AR62" s="4">
        <v>157.0</v>
      </c>
      <c r="AS62" s="4">
        <v>0.0</v>
      </c>
      <c r="AT62" s="4">
        <v>155.0</v>
      </c>
      <c r="AU62" s="4">
        <v>1.0</v>
      </c>
      <c r="AV62" s="4">
        <v>8.9</v>
      </c>
      <c r="AW62" s="4">
        <v>0.0</v>
      </c>
      <c r="AX62" s="4">
        <v>4.0</v>
      </c>
      <c r="AY62" s="4">
        <v>0.0</v>
      </c>
      <c r="AZ62" s="4">
        <v>135.0</v>
      </c>
      <c r="BA62" s="4" t="str">
        <f t="array" ref="BA62">_xludf.IFS(AZ62&gt;146, 1, AZ62&lt;136, 2, TRUE, 0)</f>
        <v>#NAME?</v>
      </c>
      <c r="BB62" s="4">
        <v>4.6</v>
      </c>
      <c r="BC62" s="4" t="str">
        <f t="array" ref="BC62">_xludf.IFS(BB62&gt;5.1, 1, BB62&lt;3.5, 2, TRUE, 0)</f>
        <v>#NAME?</v>
      </c>
      <c r="BD62" s="4">
        <v>6.5</v>
      </c>
      <c r="BE62" s="4">
        <v>2.0</v>
      </c>
      <c r="BF62" s="4">
        <v>4.3</v>
      </c>
      <c r="BG62" s="4">
        <v>0.0</v>
      </c>
      <c r="BH62" s="4">
        <v>2.2</v>
      </c>
      <c r="BI62" s="4">
        <v>0.0</v>
      </c>
      <c r="BJ62" s="4">
        <v>75.0</v>
      </c>
      <c r="BK62" s="4">
        <v>0.0</v>
      </c>
      <c r="BL62" s="4">
        <v>83.0</v>
      </c>
      <c r="BM62" s="4">
        <v>0.0</v>
      </c>
      <c r="BN62" s="4">
        <v>179.0</v>
      </c>
      <c r="BO62" s="4">
        <v>0.0</v>
      </c>
      <c r="BP62" s="4">
        <v>262.0</v>
      </c>
      <c r="BQ62" s="4">
        <v>0.0</v>
      </c>
      <c r="BR62" s="4">
        <v>227.0</v>
      </c>
      <c r="BS62" s="4">
        <v>0.0</v>
      </c>
    </row>
    <row r="63">
      <c r="A63" s="4">
        <v>340430.0</v>
      </c>
      <c r="B63" s="4" t="s">
        <v>11</v>
      </c>
      <c r="C63" s="4">
        <v>66.0</v>
      </c>
      <c r="D63" s="4">
        <v>6.36</v>
      </c>
      <c r="E63" s="4" t="str">
        <f t="array" ref="E63">_xludf.IFS(D63&gt;10, 1, D63&lt;4, 2, TRUE, 0)</f>
        <v>#NAME?</v>
      </c>
      <c r="F63" s="4">
        <v>3.19</v>
      </c>
      <c r="G63" s="4" t="str">
        <f t="array" ref="G63">_xludf.IFS(F63&gt;6.2, 1, F63&lt;3.7, 2, TRUE, 0)</f>
        <v>#NAME?</v>
      </c>
      <c r="H63" s="4">
        <v>9.7</v>
      </c>
      <c r="I63" s="4" t="str">
        <f t="array" ref="I63">_xludf.IFS(H63&gt;18, 1, H63&lt;13, 2, TRUE, 0)</f>
        <v>#NAME?</v>
      </c>
      <c r="J63" s="4">
        <v>28.7</v>
      </c>
      <c r="K63" s="4" t="str">
        <f t="array" ref="K63">_xludf.IFS(J63&gt;55, 1, J63&lt;34, 2, TRUE, 0)</f>
        <v>#NAME?</v>
      </c>
      <c r="L63" s="4">
        <v>90.0</v>
      </c>
      <c r="M63" s="4">
        <v>0.0</v>
      </c>
      <c r="N63" s="4">
        <v>30.4</v>
      </c>
      <c r="O63" s="4">
        <v>0.0</v>
      </c>
      <c r="P63" s="4">
        <v>33.8</v>
      </c>
      <c r="Q63" s="4">
        <v>0.0</v>
      </c>
      <c r="R63" s="4">
        <v>143.0</v>
      </c>
      <c r="S63" s="4">
        <v>0.0</v>
      </c>
      <c r="T63" s="4">
        <v>16.7</v>
      </c>
      <c r="U63" s="4">
        <v>1.0</v>
      </c>
      <c r="V63" s="4">
        <v>68.5</v>
      </c>
      <c r="W63" s="4">
        <v>0.0</v>
      </c>
      <c r="X63" s="4">
        <v>17.3</v>
      </c>
      <c r="Y63" s="4">
        <v>2.0</v>
      </c>
      <c r="Z63" s="4">
        <v>10.8</v>
      </c>
      <c r="AA63" s="4">
        <v>1.0</v>
      </c>
      <c r="AB63" s="4">
        <v>2.8</v>
      </c>
      <c r="AC63" s="4">
        <v>0.0</v>
      </c>
      <c r="AD63" s="4">
        <v>0.6</v>
      </c>
      <c r="AE63" s="4">
        <v>0.0</v>
      </c>
      <c r="AF63" s="4">
        <v>86.0</v>
      </c>
      <c r="AG63" s="4" t="str">
        <f t="array" ref="AG63">_xludf.IFS(AF63&gt;100, 1, AF63&lt;70, 2, TRUE, 0)</f>
        <v>#NAME?</v>
      </c>
      <c r="AH63" s="4">
        <v>81.4</v>
      </c>
      <c r="AI63" s="4" t="str">
        <f t="array" ref="AI63">_xludf.IFS(AH63&gt;20, 1, AH63&lt;8, 2, TRUE, 0)</f>
        <v>#NAME?</v>
      </c>
      <c r="AJ63" s="4">
        <v>7.7</v>
      </c>
      <c r="AK63" s="4" t="str">
        <f t="array" ref="AK63">_xludf.IFS(AJ63&gt;1.3, 1, AJ63&lt;0.7, 2, TRUE, 0)</f>
        <v>#NAME?</v>
      </c>
      <c r="AL63" s="4">
        <v>13.0</v>
      </c>
      <c r="AM63" s="4">
        <v>0.0</v>
      </c>
      <c r="AN63" s="4">
        <v>13.0</v>
      </c>
      <c r="AO63" s="4" t="str">
        <f t="array" ref="AO63">_xludf.IFS(AN63&gt;52, 1, AN63&lt;7, 2, TRUE, 0)</f>
        <v>#NAME?</v>
      </c>
      <c r="AP63" s="4">
        <v>5.8</v>
      </c>
      <c r="AQ63" s="4">
        <v>0.0</v>
      </c>
      <c r="AR63" s="4">
        <v>94.0</v>
      </c>
      <c r="AS63" s="4">
        <v>0.0</v>
      </c>
      <c r="AT63" s="4">
        <v>97.0</v>
      </c>
      <c r="AU63" s="4">
        <v>0.0</v>
      </c>
      <c r="AV63" s="4">
        <v>10.1</v>
      </c>
      <c r="AW63" s="4">
        <v>0.0</v>
      </c>
      <c r="AX63" s="4">
        <v>6.2</v>
      </c>
      <c r="AY63" s="4">
        <v>1.0</v>
      </c>
      <c r="AZ63" s="4">
        <v>140.0</v>
      </c>
      <c r="BA63" s="4" t="str">
        <f t="array" ref="BA63">_xludf.IFS(AZ63&gt;146, 1, AZ63&lt;136, 2, TRUE, 0)</f>
        <v>#NAME?</v>
      </c>
      <c r="BB63" s="4">
        <v>4.8</v>
      </c>
      <c r="BC63" s="4" t="str">
        <f t="array" ref="BC63">_xludf.IFS(BB63&gt;5.1, 1, BB63&lt;3.5, 2, TRUE, 0)</f>
        <v>#NAME?</v>
      </c>
      <c r="BD63" s="4">
        <v>6.0</v>
      </c>
      <c r="BE63" s="4">
        <v>2.0</v>
      </c>
      <c r="BF63" s="4">
        <v>3.7</v>
      </c>
      <c r="BG63" s="4">
        <v>0.0</v>
      </c>
      <c r="BH63" s="4">
        <v>2.3</v>
      </c>
      <c r="BI63" s="4">
        <v>0.0</v>
      </c>
      <c r="BJ63" s="4">
        <v>124.0</v>
      </c>
      <c r="BK63" s="4">
        <v>0.0</v>
      </c>
      <c r="BL63" s="4">
        <v>35.0</v>
      </c>
      <c r="BM63" s="4">
        <v>2.0</v>
      </c>
      <c r="BN63" s="4">
        <v>192.0</v>
      </c>
      <c r="BO63" s="4">
        <v>0.0</v>
      </c>
      <c r="BP63" s="4">
        <v>227.0</v>
      </c>
      <c r="BQ63" s="4">
        <v>2.0</v>
      </c>
      <c r="BR63" s="4">
        <v>239.0</v>
      </c>
      <c r="BS63" s="4">
        <v>0.0</v>
      </c>
    </row>
    <row r="64">
      <c r="A64" s="4">
        <v>343021.0</v>
      </c>
      <c r="B64" s="4" t="s">
        <v>11</v>
      </c>
      <c r="C64" s="4">
        <v>77.0</v>
      </c>
      <c r="D64" s="4">
        <v>4.78</v>
      </c>
      <c r="E64" s="4" t="str">
        <f t="array" ref="E64">_xludf.IFS(D64&gt;10, 1, D64&lt;4, 2, TRUE, 0)</f>
        <v>#NAME?</v>
      </c>
      <c r="F64" s="4">
        <v>3.86</v>
      </c>
      <c r="G64" s="4" t="str">
        <f t="array" ref="G64">_xludf.IFS(F64&gt;6.2, 1, F64&lt;3.7, 2, TRUE, 0)</f>
        <v>#NAME?</v>
      </c>
      <c r="H64" s="4">
        <v>8.4</v>
      </c>
      <c r="I64" s="4" t="str">
        <f t="array" ref="I64">_xludf.IFS(H64&gt;18, 1, H64&lt;13, 2, TRUE, 0)</f>
        <v>#NAME?</v>
      </c>
      <c r="J64" s="4">
        <v>25.8</v>
      </c>
      <c r="K64" s="4" t="str">
        <f t="array" ref="K64">_xludf.IFS(J64&gt;55, 1, J64&lt;34, 2, TRUE, 0)</f>
        <v>#NAME?</v>
      </c>
      <c r="L64" s="4">
        <v>66.8</v>
      </c>
      <c r="M64" s="4">
        <v>2.0</v>
      </c>
      <c r="N64" s="4">
        <v>21.8</v>
      </c>
      <c r="O64" s="4">
        <v>2.0</v>
      </c>
      <c r="P64" s="4">
        <v>32.6</v>
      </c>
      <c r="Q64" s="4">
        <v>0.0</v>
      </c>
      <c r="R64" s="4" t="s">
        <v>92</v>
      </c>
      <c r="S64" s="4">
        <v>1.0</v>
      </c>
      <c r="T64" s="4">
        <v>16.4</v>
      </c>
      <c r="U64" s="4">
        <v>1.0</v>
      </c>
      <c r="V64" s="4">
        <v>70.4</v>
      </c>
      <c r="W64" s="4">
        <v>0.0</v>
      </c>
      <c r="X64" s="4">
        <v>19.9</v>
      </c>
      <c r="Y64" s="4">
        <v>2.0</v>
      </c>
      <c r="Z64" s="4">
        <v>5.9</v>
      </c>
      <c r="AA64" s="4">
        <v>0.0</v>
      </c>
      <c r="AB64" s="4">
        <v>3.6</v>
      </c>
      <c r="AC64" s="4">
        <v>0.0</v>
      </c>
      <c r="AD64" s="4">
        <v>0.2</v>
      </c>
      <c r="AE64" s="4">
        <v>0.0</v>
      </c>
      <c r="AF64" s="4">
        <v>223.0</v>
      </c>
      <c r="AG64" s="4" t="str">
        <f t="array" ref="AG64">_xludf.IFS(AF64&gt;100, 1, AF64&lt;70, 2, TRUE, 0)</f>
        <v>#NAME?</v>
      </c>
      <c r="AH64" s="4">
        <v>71.3</v>
      </c>
      <c r="AI64" s="4" t="str">
        <f t="array" ref="AI64">_xludf.IFS(AH64&gt;20, 1, AH64&lt;8, 2, TRUE, 0)</f>
        <v>#NAME?</v>
      </c>
      <c r="AJ64" s="4">
        <v>9.2</v>
      </c>
      <c r="AK64" s="4" t="str">
        <f t="array" ref="AK64">_xludf.IFS(AJ64&gt;1.3, 1, AJ64&lt;0.7, 2, TRUE, 0)</f>
        <v>#NAME?</v>
      </c>
      <c r="AL64" s="4">
        <v>12.0</v>
      </c>
      <c r="AM64" s="4">
        <v>2.0</v>
      </c>
      <c r="AN64" s="4">
        <v>8.0</v>
      </c>
      <c r="AO64" s="4" t="str">
        <f t="array" ref="AO64">_xludf.IFS(AN64&gt;52, 1, AN64&lt;7, 2, TRUE, 0)</f>
        <v>#NAME?</v>
      </c>
      <c r="AP64" s="4">
        <v>7.2</v>
      </c>
      <c r="AQ64" s="4">
        <v>0.0</v>
      </c>
      <c r="AR64" s="4">
        <v>125.0</v>
      </c>
      <c r="AS64" s="4">
        <v>0.0</v>
      </c>
      <c r="AT64" s="4">
        <v>178.0</v>
      </c>
      <c r="AU64" s="4">
        <v>1.0</v>
      </c>
      <c r="AV64" s="4">
        <v>8.6</v>
      </c>
      <c r="AW64" s="4">
        <v>2.0</v>
      </c>
      <c r="AX64" s="4">
        <v>5.7</v>
      </c>
      <c r="AY64" s="4">
        <v>1.0</v>
      </c>
      <c r="AZ64" s="4">
        <v>137.0</v>
      </c>
      <c r="BA64" s="4" t="str">
        <f t="array" ref="BA64">_xludf.IFS(AZ64&gt;146, 1, AZ64&lt;136, 2, TRUE, 0)</f>
        <v>#NAME?</v>
      </c>
      <c r="BB64" s="4">
        <v>5.0</v>
      </c>
      <c r="BC64" s="4" t="str">
        <f t="array" ref="BC64">_xludf.IFS(BB64&gt;5.1, 1, BB64&lt;3.5, 2, TRUE, 0)</f>
        <v>#NAME?</v>
      </c>
      <c r="BD64" s="4">
        <v>6.0</v>
      </c>
      <c r="BE64" s="4">
        <v>2.0</v>
      </c>
      <c r="BF64" s="4">
        <v>3.7</v>
      </c>
      <c r="BG64" s="4">
        <v>0.0</v>
      </c>
      <c r="BH64" s="4">
        <v>2.3</v>
      </c>
      <c r="BI64" s="4">
        <v>0.0</v>
      </c>
      <c r="BJ64" s="4">
        <v>94.0</v>
      </c>
      <c r="BK64" s="4">
        <v>0.0</v>
      </c>
      <c r="BL64" s="4">
        <v>59.0</v>
      </c>
      <c r="BM64" s="4">
        <v>0.0</v>
      </c>
      <c r="BN64" s="4">
        <v>146.0</v>
      </c>
      <c r="BO64" s="4">
        <v>0.0</v>
      </c>
      <c r="BP64" s="4">
        <v>205.0</v>
      </c>
      <c r="BQ64" s="4">
        <v>2.0</v>
      </c>
      <c r="BR64" s="4">
        <v>523.0</v>
      </c>
      <c r="BS64" s="4">
        <v>1.0</v>
      </c>
    </row>
    <row r="65">
      <c r="A65" s="4">
        <v>344961.0</v>
      </c>
      <c r="B65" s="4" t="s">
        <v>11</v>
      </c>
      <c r="C65" s="4">
        <v>67.0</v>
      </c>
      <c r="D65" s="4">
        <v>9.55</v>
      </c>
      <c r="E65" s="4" t="str">
        <f t="array" ref="E65">_xludf.IFS(D65&gt;10, 1, D65&lt;4, 2, TRUE, 0)</f>
        <v>#NAME?</v>
      </c>
      <c r="F65" s="4">
        <v>2.76</v>
      </c>
      <c r="G65" s="4" t="str">
        <f t="array" ref="G65">_xludf.IFS(F65&gt;6.2, 1, F65&lt;3.7, 2, TRUE, 0)</f>
        <v>#NAME?</v>
      </c>
      <c r="H65" s="4">
        <v>9.4</v>
      </c>
      <c r="I65" s="4" t="str">
        <f t="array" ref="I65">_xludf.IFS(H65&gt;18, 1, H65&lt;13, 2, TRUE, 0)</f>
        <v>#NAME?</v>
      </c>
      <c r="J65" s="4">
        <v>27.2</v>
      </c>
      <c r="K65" s="4" t="str">
        <f t="array" ref="K65">_xludf.IFS(J65&gt;55, 1, J65&lt;34, 2, TRUE, 0)</f>
        <v>#NAME?</v>
      </c>
      <c r="L65" s="4">
        <v>98.6</v>
      </c>
      <c r="M65" s="4">
        <v>0.0</v>
      </c>
      <c r="N65" s="4">
        <v>34.1</v>
      </c>
      <c r="O65" s="4">
        <v>1.0</v>
      </c>
      <c r="P65" s="4">
        <v>34.6</v>
      </c>
      <c r="Q65" s="4">
        <v>0.0</v>
      </c>
      <c r="R65" s="4">
        <v>172.0</v>
      </c>
      <c r="S65" s="4">
        <v>0.0</v>
      </c>
      <c r="T65" s="4">
        <v>19.9</v>
      </c>
      <c r="U65" s="4">
        <v>1.0</v>
      </c>
      <c r="V65" s="4">
        <v>72.3</v>
      </c>
      <c r="W65" s="4">
        <v>0.0</v>
      </c>
      <c r="X65" s="4">
        <v>16.6</v>
      </c>
      <c r="Y65" s="4">
        <v>2.0</v>
      </c>
      <c r="Z65" s="4">
        <v>6.9</v>
      </c>
      <c r="AA65" s="4">
        <v>0.0</v>
      </c>
      <c r="AB65" s="4">
        <v>3.7</v>
      </c>
      <c r="AC65" s="4">
        <v>0.0</v>
      </c>
      <c r="AD65" s="4">
        <v>0.5</v>
      </c>
      <c r="AE65" s="4">
        <v>0.0</v>
      </c>
      <c r="AF65" s="4">
        <v>242.0</v>
      </c>
      <c r="AG65" s="4" t="str">
        <f t="array" ref="AG65">_xludf.IFS(AF65&gt;100, 1, AF65&lt;70, 2, TRUE, 0)</f>
        <v>#NAME?</v>
      </c>
      <c r="AH65" s="4">
        <v>64.5</v>
      </c>
      <c r="AI65" s="4" t="str">
        <f t="array" ref="AI65">_xludf.IFS(AH65&gt;20, 1, AH65&lt;8, 2, TRUE, 0)</f>
        <v>#NAME?</v>
      </c>
      <c r="AJ65" s="4">
        <v>7.3</v>
      </c>
      <c r="AK65" s="4" t="str">
        <f t="array" ref="AK65">_xludf.IFS(AJ65&gt;1.3, 1, AJ65&lt;0.7, 2, TRUE, 0)</f>
        <v>#NAME?</v>
      </c>
      <c r="AL65" s="4">
        <v>18.0</v>
      </c>
      <c r="AM65" s="4">
        <v>0.0</v>
      </c>
      <c r="AN65" s="4">
        <v>18.0</v>
      </c>
      <c r="AO65" s="4" t="str">
        <f t="array" ref="AO65">_xludf.IFS(AN65&gt;52, 1, AN65&lt;7, 2, TRUE, 0)</f>
        <v>#NAME?</v>
      </c>
      <c r="AP65" s="4">
        <v>6.9</v>
      </c>
      <c r="AQ65" s="4">
        <v>0.0</v>
      </c>
      <c r="AR65" s="4">
        <v>116.0</v>
      </c>
      <c r="AS65" s="4">
        <v>0.0</v>
      </c>
      <c r="AT65" s="4">
        <v>53.0</v>
      </c>
      <c r="AU65" s="4">
        <v>0.0</v>
      </c>
      <c r="AV65" s="4">
        <v>9.1</v>
      </c>
      <c r="AW65" s="4">
        <v>0.0</v>
      </c>
      <c r="AX65" s="4">
        <v>4.7</v>
      </c>
      <c r="AY65" s="4">
        <v>0.0</v>
      </c>
      <c r="AZ65" s="4">
        <v>138.0</v>
      </c>
      <c r="BA65" s="4" t="str">
        <f t="array" ref="BA65">_xludf.IFS(AZ65&gt;146, 1, AZ65&lt;136, 2, TRUE, 0)</f>
        <v>#NAME?</v>
      </c>
      <c r="BB65" s="4">
        <v>5.1</v>
      </c>
      <c r="BC65" s="4" t="str">
        <f t="array" ref="BC65">_xludf.IFS(BB65&gt;5.1, 1, BB65&lt;3.5, 2, TRUE, 0)</f>
        <v>#NAME?</v>
      </c>
      <c r="BD65" s="4">
        <v>6.4</v>
      </c>
      <c r="BE65" s="4">
        <v>2.0</v>
      </c>
      <c r="BF65" s="4">
        <v>3.3</v>
      </c>
      <c r="BG65" s="4">
        <v>2.0</v>
      </c>
      <c r="BH65" s="4">
        <v>3.1</v>
      </c>
      <c r="BI65" s="4">
        <v>0.0</v>
      </c>
      <c r="BJ65" s="4">
        <v>135.0</v>
      </c>
      <c r="BK65" s="4">
        <v>1.0</v>
      </c>
      <c r="BL65" s="4">
        <v>63.0</v>
      </c>
      <c r="BM65" s="4">
        <v>0.0</v>
      </c>
      <c r="BN65" s="4">
        <v>141.0</v>
      </c>
      <c r="BO65" s="4">
        <v>0.0</v>
      </c>
      <c r="BP65" s="4">
        <v>204.0</v>
      </c>
      <c r="BQ65" s="4">
        <v>2.0</v>
      </c>
      <c r="BR65" s="4">
        <v>1849.0</v>
      </c>
      <c r="BS65" s="4">
        <v>1.0</v>
      </c>
    </row>
    <row r="66">
      <c r="A66" s="4">
        <v>345177.0</v>
      </c>
      <c r="B66" s="4" t="s">
        <v>11</v>
      </c>
      <c r="C66" s="4">
        <v>54.0</v>
      </c>
      <c r="D66" s="4">
        <v>9.26</v>
      </c>
      <c r="E66" s="4" t="str">
        <f t="array" ref="E66">_xludf.IFS(D66&gt;10, 1, D66&lt;4, 2, TRUE, 0)</f>
        <v>#NAME?</v>
      </c>
      <c r="F66" s="4">
        <v>3.41</v>
      </c>
      <c r="G66" s="4" t="str">
        <f t="array" ref="G66">_xludf.IFS(F66&gt;6.2, 1, F66&lt;3.7, 2, TRUE, 0)</f>
        <v>#NAME?</v>
      </c>
      <c r="H66" s="4">
        <v>9.3</v>
      </c>
      <c r="I66" s="4" t="str">
        <f t="array" ref="I66">_xludf.IFS(H66&gt;18, 1, H66&lt;13, 2, TRUE, 0)</f>
        <v>#NAME?</v>
      </c>
      <c r="J66" s="4">
        <v>28.6</v>
      </c>
      <c r="K66" s="4" t="str">
        <f t="array" ref="K66">_xludf.IFS(J66&gt;55, 1, J66&lt;34, 2, TRUE, 0)</f>
        <v>#NAME?</v>
      </c>
      <c r="L66" s="4">
        <v>83.9</v>
      </c>
      <c r="M66" s="4">
        <v>0.0</v>
      </c>
      <c r="N66" s="4">
        <v>27.3</v>
      </c>
      <c r="O66" s="4">
        <v>0.0</v>
      </c>
      <c r="P66" s="4">
        <v>32.5</v>
      </c>
      <c r="Q66" s="4">
        <v>0.0</v>
      </c>
      <c r="R66" s="4">
        <v>243.0</v>
      </c>
      <c r="S66" s="4">
        <v>0.0</v>
      </c>
      <c r="T66" s="4">
        <v>17.2</v>
      </c>
      <c r="U66" s="4">
        <v>1.0</v>
      </c>
      <c r="V66" s="4">
        <v>69.1</v>
      </c>
      <c r="W66" s="4">
        <v>0.0</v>
      </c>
      <c r="X66" s="4">
        <v>22.1</v>
      </c>
      <c r="Y66" s="4">
        <v>2.0</v>
      </c>
      <c r="Z66" s="4">
        <v>5.4</v>
      </c>
      <c r="AA66" s="4">
        <v>0.0</v>
      </c>
      <c r="AB66" s="4">
        <v>3.0</v>
      </c>
      <c r="AC66" s="4">
        <v>0.0</v>
      </c>
      <c r="AD66" s="4">
        <v>0.4</v>
      </c>
      <c r="AE66" s="4">
        <v>0.0</v>
      </c>
      <c r="AF66" s="4">
        <v>99.0</v>
      </c>
      <c r="AG66" s="4" t="str">
        <f t="array" ref="AG66">_xludf.IFS(AF66&gt;100, 1, AF66&lt;70, 2, TRUE, 0)</f>
        <v>#NAME?</v>
      </c>
      <c r="AH66" s="4">
        <v>89.4</v>
      </c>
      <c r="AI66" s="4" t="str">
        <f t="array" ref="AI66">_xludf.IFS(AH66&gt;20, 1, AH66&lt;8, 2, TRUE, 0)</f>
        <v>#NAME?</v>
      </c>
      <c r="AJ66" s="4">
        <v>10.3</v>
      </c>
      <c r="AK66" s="4" t="str">
        <f t="array" ref="AK66">_xludf.IFS(AJ66&gt;1.3, 1, AJ66&lt;0.7, 2, TRUE, 0)</f>
        <v>#NAME?</v>
      </c>
      <c r="AL66" s="4">
        <v>7.0</v>
      </c>
      <c r="AM66" s="4">
        <v>2.0</v>
      </c>
      <c r="AN66" s="4">
        <v>8.0</v>
      </c>
      <c r="AO66" s="4" t="str">
        <f t="array" ref="AO66">_xludf.IFS(AN66&gt;52, 1, AN66&lt;7, 2, TRUE, 0)</f>
        <v>#NAME?</v>
      </c>
      <c r="AP66" s="4">
        <v>6.2</v>
      </c>
      <c r="AQ66" s="4">
        <v>0.0</v>
      </c>
      <c r="AR66" s="4">
        <v>146.0</v>
      </c>
      <c r="AS66" s="4">
        <v>0.0</v>
      </c>
      <c r="AT66" s="4">
        <v>263.0</v>
      </c>
      <c r="AU66" s="4">
        <v>1.0</v>
      </c>
      <c r="AV66" s="4">
        <v>7.8</v>
      </c>
      <c r="AW66" s="4">
        <v>2.0</v>
      </c>
      <c r="AX66" s="4">
        <v>5.4</v>
      </c>
      <c r="AY66" s="4">
        <v>1.0</v>
      </c>
      <c r="AZ66" s="4">
        <v>143.0</v>
      </c>
      <c r="BA66" s="4" t="str">
        <f t="array" ref="BA66">_xludf.IFS(AZ66&gt;146, 1, AZ66&lt;136, 2, TRUE, 0)</f>
        <v>#NAME?</v>
      </c>
      <c r="BB66" s="4">
        <v>5.5</v>
      </c>
      <c r="BC66" s="4" t="str">
        <f t="array" ref="BC66">_xludf.IFS(BB66&gt;5.1, 1, BB66&lt;3.5, 2, TRUE, 0)</f>
        <v>#NAME?</v>
      </c>
      <c r="BD66" s="4">
        <v>6.0</v>
      </c>
      <c r="BE66" s="4">
        <v>2.0</v>
      </c>
      <c r="BF66" s="4">
        <v>4.0</v>
      </c>
      <c r="BG66" s="4">
        <v>0.0</v>
      </c>
      <c r="BH66" s="4">
        <v>2.0</v>
      </c>
      <c r="BI66" s="4">
        <v>0.0</v>
      </c>
      <c r="BJ66" s="4">
        <v>55.0</v>
      </c>
      <c r="BK66" s="4">
        <v>0.0</v>
      </c>
      <c r="BL66" s="4">
        <v>52.0</v>
      </c>
      <c r="BM66" s="4">
        <v>0.0</v>
      </c>
      <c r="BN66" s="4">
        <v>188.0</v>
      </c>
      <c r="BO66" s="4">
        <v>0.0</v>
      </c>
      <c r="BP66" s="4">
        <v>240.0</v>
      </c>
      <c r="BQ66" s="4">
        <v>2.0</v>
      </c>
      <c r="BR66" s="4">
        <v>494.0</v>
      </c>
      <c r="BS66" s="4">
        <v>1.0</v>
      </c>
    </row>
    <row r="67">
      <c r="A67" s="4">
        <v>345858.0</v>
      </c>
      <c r="B67" s="4" t="s">
        <v>11</v>
      </c>
      <c r="C67" s="4">
        <v>69.0</v>
      </c>
      <c r="D67" s="4">
        <v>6.42</v>
      </c>
      <c r="E67" s="4" t="str">
        <f t="array" ref="E67">_xludf.IFS(D67&gt;10, 1, D67&lt;4, 2, TRUE, 0)</f>
        <v>#NAME?</v>
      </c>
      <c r="F67" s="4">
        <v>3.56</v>
      </c>
      <c r="G67" s="4" t="str">
        <f t="array" ref="G67">_xludf.IFS(F67&gt;6.2, 1, F67&lt;3.7, 2, TRUE, 0)</f>
        <v>#NAME?</v>
      </c>
      <c r="H67" s="4">
        <v>10.9</v>
      </c>
      <c r="I67" s="4" t="str">
        <f t="array" ref="I67">_xludf.IFS(H67&gt;18, 1, H67&lt;13, 2, TRUE, 0)</f>
        <v>#NAME?</v>
      </c>
      <c r="J67" s="4">
        <v>31.7</v>
      </c>
      <c r="K67" s="4" t="str">
        <f t="array" ref="K67">_xludf.IFS(J67&gt;55, 1, J67&lt;34, 2, TRUE, 0)</f>
        <v>#NAME?</v>
      </c>
      <c r="L67" s="4">
        <v>89.0</v>
      </c>
      <c r="M67" s="4">
        <v>0.0</v>
      </c>
      <c r="N67" s="4">
        <v>30.6</v>
      </c>
      <c r="O67" s="4">
        <v>0.0</v>
      </c>
      <c r="P67" s="4">
        <v>34.4</v>
      </c>
      <c r="Q67" s="4">
        <v>0.0</v>
      </c>
      <c r="R67" s="4">
        <v>191.0</v>
      </c>
      <c r="S67" s="4">
        <v>0.0</v>
      </c>
      <c r="T67" s="4">
        <v>13.7</v>
      </c>
      <c r="U67" s="4">
        <v>0.0</v>
      </c>
      <c r="V67" s="4">
        <v>65.7</v>
      </c>
      <c r="W67" s="4">
        <v>0.0</v>
      </c>
      <c r="X67" s="4">
        <v>19.0</v>
      </c>
      <c r="Y67" s="4">
        <v>2.0</v>
      </c>
      <c r="Z67" s="4">
        <v>7.5</v>
      </c>
      <c r="AA67" s="4">
        <v>0.0</v>
      </c>
      <c r="AB67" s="4">
        <v>7.0</v>
      </c>
      <c r="AC67" s="4">
        <v>1.0</v>
      </c>
      <c r="AD67" s="4">
        <v>0.8</v>
      </c>
      <c r="AE67" s="4">
        <v>0.0</v>
      </c>
      <c r="AF67" s="4">
        <v>101.0</v>
      </c>
      <c r="AG67" s="4" t="str">
        <f t="array" ref="AG67">_xludf.IFS(AF67&gt;100, 1, AF67&lt;70, 2, TRUE, 0)</f>
        <v>#NAME?</v>
      </c>
      <c r="AH67" s="4">
        <v>79.7</v>
      </c>
      <c r="AI67" s="4" t="str">
        <f t="array" ref="AI67">_xludf.IFS(AH67&gt;20, 1, AH67&lt;8, 2, TRUE, 0)</f>
        <v>#NAME?</v>
      </c>
      <c r="AJ67" s="4">
        <v>10.5</v>
      </c>
      <c r="AK67" s="4" t="str">
        <f t="array" ref="AK67">_xludf.IFS(AJ67&gt;1.3, 1, AJ67&lt;0.7, 2, TRUE, 0)</f>
        <v>#NAME?</v>
      </c>
      <c r="AL67" s="4">
        <v>15.0</v>
      </c>
      <c r="AM67" s="4">
        <v>0.0</v>
      </c>
      <c r="AN67" s="4">
        <v>12.0</v>
      </c>
      <c r="AO67" s="4" t="str">
        <f t="array" ref="AO67">_xludf.IFS(AN67&gt;52, 1, AN67&lt;7, 2, TRUE, 0)</f>
        <v>#NAME?</v>
      </c>
      <c r="AP67" s="4">
        <v>7.2</v>
      </c>
      <c r="AQ67" s="4">
        <v>0.0</v>
      </c>
      <c r="AR67" s="4">
        <v>152.0</v>
      </c>
      <c r="AS67" s="4">
        <v>0.0</v>
      </c>
      <c r="AT67" s="4">
        <v>86.0</v>
      </c>
      <c r="AU67" s="4">
        <v>0.0</v>
      </c>
      <c r="AV67" s="4">
        <v>8.8</v>
      </c>
      <c r="AW67" s="4">
        <v>0.0</v>
      </c>
      <c r="AX67" s="4">
        <v>5.0</v>
      </c>
      <c r="AY67" s="4">
        <v>0.0</v>
      </c>
      <c r="AZ67" s="4">
        <v>141.0</v>
      </c>
      <c r="BA67" s="4" t="str">
        <f t="array" ref="BA67">_xludf.IFS(AZ67&gt;146, 1, AZ67&lt;136, 2, TRUE, 0)</f>
        <v>#NAME?</v>
      </c>
      <c r="BB67" s="4">
        <v>4.3</v>
      </c>
      <c r="BC67" s="4" t="str">
        <f t="array" ref="BC67">_xludf.IFS(BB67&gt;5.1, 1, BB67&lt;3.5, 2, TRUE, 0)</f>
        <v>#NAME?</v>
      </c>
      <c r="BD67" s="4">
        <v>6.0</v>
      </c>
      <c r="BE67" s="4">
        <v>2.0</v>
      </c>
      <c r="BF67" s="4">
        <v>4.1</v>
      </c>
      <c r="BG67" s="4">
        <v>0.0</v>
      </c>
      <c r="BH67" s="4">
        <v>1.9</v>
      </c>
      <c r="BI67" s="4">
        <v>0.0</v>
      </c>
      <c r="BJ67" s="4">
        <v>51.0</v>
      </c>
      <c r="BK67" s="4">
        <v>0.0</v>
      </c>
      <c r="BL67" s="4">
        <v>95.0</v>
      </c>
      <c r="BM67" s="4">
        <v>0.0</v>
      </c>
      <c r="BN67" s="4">
        <v>120.0</v>
      </c>
      <c r="BO67" s="4">
        <v>2.0</v>
      </c>
      <c r="BP67" s="4">
        <v>215.0</v>
      </c>
      <c r="BQ67" s="4">
        <v>2.0</v>
      </c>
      <c r="BR67" s="4">
        <v>495.0</v>
      </c>
      <c r="BS67" s="4">
        <v>1.0</v>
      </c>
    </row>
    <row r="68">
      <c r="A68" s="4">
        <v>348953.0</v>
      </c>
      <c r="B68" s="4" t="s">
        <v>11</v>
      </c>
      <c r="C68" s="4">
        <v>45.0</v>
      </c>
      <c r="D68" s="4">
        <v>6.0</v>
      </c>
      <c r="E68" s="4" t="str">
        <f t="array" ref="E68">_xludf.IFS(D68&gt;10, 1, D68&lt;4, 2, TRUE, 0)</f>
        <v>#NAME?</v>
      </c>
      <c r="F68" s="4">
        <v>2.7</v>
      </c>
      <c r="G68" s="4" t="str">
        <f t="array" ref="G68">_xludf.IFS(F68&gt;6.2, 1, F68&lt;3.7, 2, TRUE, 0)</f>
        <v>#NAME?</v>
      </c>
      <c r="H68" s="4">
        <v>8.1</v>
      </c>
      <c r="I68" s="4" t="str">
        <f t="array" ref="I68">_xludf.IFS(H68&gt;18, 1, H68&lt;13, 2, TRUE, 0)</f>
        <v>#NAME?</v>
      </c>
      <c r="J68" s="4">
        <v>23.4</v>
      </c>
      <c r="K68" s="4" t="str">
        <f t="array" ref="K68">_xludf.IFS(J68&gt;55, 1, J68&lt;34, 2, TRUE, 0)</f>
        <v>#NAME?</v>
      </c>
      <c r="L68" s="4">
        <v>86.7</v>
      </c>
      <c r="M68" s="4">
        <v>0.0</v>
      </c>
      <c r="N68" s="4">
        <v>30.0</v>
      </c>
      <c r="O68" s="4">
        <v>0.0</v>
      </c>
      <c r="P68" s="4">
        <v>34.6</v>
      </c>
      <c r="Q68" s="4">
        <v>0.0</v>
      </c>
      <c r="R68" s="4">
        <v>121.0</v>
      </c>
      <c r="S68" s="4">
        <v>2.0</v>
      </c>
      <c r="T68" s="4">
        <v>14.6</v>
      </c>
      <c r="U68" s="4">
        <v>0.0</v>
      </c>
      <c r="V68" s="4">
        <v>70.6</v>
      </c>
      <c r="W68" s="4">
        <v>0.0</v>
      </c>
      <c r="X68" s="4">
        <v>17.2</v>
      </c>
      <c r="Y68" s="4">
        <v>2.0</v>
      </c>
      <c r="Z68" s="4">
        <v>6.5</v>
      </c>
      <c r="AA68" s="4">
        <v>0.0</v>
      </c>
      <c r="AB68" s="4">
        <v>5.0</v>
      </c>
      <c r="AC68" s="4">
        <v>0.0</v>
      </c>
      <c r="AD68" s="4">
        <v>0.7</v>
      </c>
      <c r="AE68" s="4">
        <v>0.0</v>
      </c>
      <c r="AF68" s="4">
        <v>202.0</v>
      </c>
      <c r="AG68" s="4" t="str">
        <f t="array" ref="AG68">_xludf.IFS(AF68&gt;100, 1, AF68&lt;70, 2, TRUE, 0)</f>
        <v>#NAME?</v>
      </c>
      <c r="AH68" s="4">
        <v>74.1</v>
      </c>
      <c r="AI68" s="4" t="str">
        <f t="array" ref="AI68">_xludf.IFS(AH68&gt;20, 1, AH68&lt;8, 2, TRUE, 0)</f>
        <v>#NAME?</v>
      </c>
      <c r="AJ68" s="4">
        <v>7.2</v>
      </c>
      <c r="AK68" s="4" t="str">
        <f t="array" ref="AK68">_xludf.IFS(AJ68&gt;1.3, 1, AJ68&lt;0.7, 2, TRUE, 0)</f>
        <v>#NAME?</v>
      </c>
      <c r="AL68" s="4">
        <v>14.0</v>
      </c>
      <c r="AM68" s="4">
        <v>0.0</v>
      </c>
      <c r="AN68" s="4">
        <v>7.0</v>
      </c>
      <c r="AO68" s="4" t="str">
        <f t="array" ref="AO68">_xludf.IFS(AN68&gt;52, 1, AN68&lt;7, 2, TRUE, 0)</f>
        <v>#NAME?</v>
      </c>
      <c r="AP68" s="4">
        <v>6.4</v>
      </c>
      <c r="AQ68" s="4">
        <v>0.0</v>
      </c>
      <c r="AR68" s="4">
        <v>140.0</v>
      </c>
      <c r="AS68" s="4">
        <v>0.0</v>
      </c>
      <c r="AT68" s="4">
        <v>109.0</v>
      </c>
      <c r="AU68" s="4">
        <v>0.0</v>
      </c>
      <c r="AV68" s="4">
        <v>8.3</v>
      </c>
      <c r="AW68" s="4">
        <v>2.0</v>
      </c>
      <c r="AX68" s="4">
        <v>5.1</v>
      </c>
      <c r="AY68" s="4">
        <v>0.0</v>
      </c>
      <c r="AZ68" s="4">
        <v>138.0</v>
      </c>
      <c r="BA68" s="4" t="str">
        <f t="array" ref="BA68">_xludf.IFS(AZ68&gt;146, 1, AZ68&lt;136, 2, TRUE, 0)</f>
        <v>#NAME?</v>
      </c>
      <c r="BB68" s="4">
        <v>4.2</v>
      </c>
      <c r="BC68" s="4" t="str">
        <f t="array" ref="BC68">_xludf.IFS(BB68&gt;5.1, 1, BB68&lt;3.5, 2, TRUE, 0)</f>
        <v>#NAME?</v>
      </c>
      <c r="BD68" s="4">
        <v>5.8</v>
      </c>
      <c r="BE68" s="4">
        <v>2.0</v>
      </c>
      <c r="BF68" s="4">
        <v>3.1</v>
      </c>
      <c r="BG68" s="4">
        <v>2.0</v>
      </c>
      <c r="BH68" s="4">
        <v>2.7</v>
      </c>
      <c r="BI68" s="4">
        <v>0.0</v>
      </c>
      <c r="BJ68" s="4">
        <v>59.0</v>
      </c>
      <c r="BK68" s="4">
        <v>0.0</v>
      </c>
      <c r="BL68" s="4">
        <v>72.0</v>
      </c>
      <c r="BM68" s="4">
        <v>0.0</v>
      </c>
      <c r="BN68" s="4">
        <v>110.0</v>
      </c>
      <c r="BO68" s="4">
        <v>2.0</v>
      </c>
      <c r="BP68" s="4">
        <v>182.0</v>
      </c>
      <c r="BQ68" s="4">
        <v>2.0</v>
      </c>
      <c r="BR68" s="4">
        <v>517.0</v>
      </c>
      <c r="BS68" s="4">
        <v>1.0</v>
      </c>
    </row>
    <row r="69">
      <c r="A69" s="4">
        <v>350633.0</v>
      </c>
      <c r="B69" s="4" t="s">
        <v>21</v>
      </c>
      <c r="C69" s="4">
        <v>52.0</v>
      </c>
      <c r="D69" s="4">
        <v>6.68</v>
      </c>
      <c r="E69" s="4" t="str">
        <f t="array" ref="E69">_xludf.IFS(D69&gt;10, 1, D69&lt;4, 2, TRUE, 0)</f>
        <v>#NAME?</v>
      </c>
      <c r="F69" s="4">
        <v>3.91</v>
      </c>
      <c r="G69" s="4" t="str">
        <f t="array" ref="G69">_xludf.IFS(F69&gt;6.2, 1, F69&lt;3.7, 2, TRUE, 0)</f>
        <v>#NAME?</v>
      </c>
      <c r="H69" s="4">
        <v>11.6</v>
      </c>
      <c r="I69" s="4" t="str">
        <f t="array" ref="I69">_xludf.IFS(H69&gt;18, 1, H69&lt;13, 2, TRUE, 0)</f>
        <v>#NAME?</v>
      </c>
      <c r="J69" s="4">
        <v>34.7</v>
      </c>
      <c r="K69" s="4" t="str">
        <f t="array" ref="K69">_xludf.IFS(J69&gt;55, 1, J69&lt;34, 2, TRUE, 0)</f>
        <v>#NAME?</v>
      </c>
      <c r="L69" s="4">
        <v>88.7</v>
      </c>
      <c r="M69" s="4">
        <v>0.0</v>
      </c>
      <c r="N69" s="4">
        <v>29.7</v>
      </c>
      <c r="O69" s="4">
        <v>0.0</v>
      </c>
      <c r="P69" s="4">
        <v>33.4</v>
      </c>
      <c r="Q69" s="4">
        <v>0.0</v>
      </c>
      <c r="R69" s="4">
        <v>223.0</v>
      </c>
      <c r="S69" s="4">
        <v>0.0</v>
      </c>
      <c r="T69" s="4">
        <v>13.5</v>
      </c>
      <c r="U69" s="4">
        <v>0.0</v>
      </c>
      <c r="V69" s="4">
        <v>74.9</v>
      </c>
      <c r="W69" s="4">
        <v>0.0</v>
      </c>
      <c r="X69" s="4">
        <v>15.7</v>
      </c>
      <c r="Y69" s="4">
        <v>2.0</v>
      </c>
      <c r="Z69" s="4">
        <v>4.9</v>
      </c>
      <c r="AA69" s="4">
        <v>0.0</v>
      </c>
      <c r="AB69" s="4">
        <v>3.6</v>
      </c>
      <c r="AC69" s="4">
        <v>0.0</v>
      </c>
      <c r="AD69" s="4">
        <v>0.9</v>
      </c>
      <c r="AE69" s="4">
        <v>0.0</v>
      </c>
      <c r="AF69" s="4">
        <v>153.0</v>
      </c>
      <c r="AG69" s="4" t="str">
        <f t="array" ref="AG69">_xludf.IFS(AF69&gt;100, 1, AF69&lt;70, 2, TRUE, 0)</f>
        <v>#NAME?</v>
      </c>
      <c r="AH69" s="4">
        <v>80.0</v>
      </c>
      <c r="AI69" s="4" t="str">
        <f t="array" ref="AI69">_xludf.IFS(AH69&gt;20, 1, AH69&lt;8, 2, TRUE, 0)</f>
        <v>#NAME?</v>
      </c>
      <c r="AJ69" s="4">
        <v>9.9</v>
      </c>
      <c r="AK69" s="4" t="str">
        <f t="array" ref="AK69">_xludf.IFS(AJ69&gt;1.3, 1, AJ69&lt;0.7, 2, TRUE, 0)</f>
        <v>#NAME?</v>
      </c>
      <c r="AL69" s="4">
        <v>11.0</v>
      </c>
      <c r="AM69" s="4">
        <v>2.0</v>
      </c>
      <c r="AN69" s="4">
        <v>11.0</v>
      </c>
      <c r="AO69" s="4" t="str">
        <f t="array" ref="AO69">_xludf.IFS(AN69&gt;52, 1, AN69&lt;7, 2, TRUE, 0)</f>
        <v>#NAME?</v>
      </c>
      <c r="AP69" s="4">
        <v>6.8</v>
      </c>
      <c r="AQ69" s="4">
        <v>0.0</v>
      </c>
      <c r="AR69" s="4">
        <v>144.0</v>
      </c>
      <c r="AS69" s="4">
        <v>0.0</v>
      </c>
      <c r="AT69" s="4">
        <v>93.0</v>
      </c>
      <c r="AU69" s="4">
        <v>0.0</v>
      </c>
      <c r="AV69" s="4">
        <v>10.1</v>
      </c>
      <c r="AW69" s="4">
        <v>0.0</v>
      </c>
      <c r="AX69" s="4">
        <v>5.2</v>
      </c>
      <c r="AY69" s="4">
        <v>1.0</v>
      </c>
      <c r="AZ69" s="4">
        <v>136.0</v>
      </c>
      <c r="BA69" s="4" t="str">
        <f t="array" ref="BA69">_xludf.IFS(AZ69&gt;146, 1, AZ69&lt;136, 2, TRUE, 0)</f>
        <v>#NAME?</v>
      </c>
      <c r="BB69" s="4">
        <v>5.4</v>
      </c>
      <c r="BC69" s="4" t="str">
        <f t="array" ref="BC69">_xludf.IFS(BB69&gt;5.1, 1, BB69&lt;3.5, 2, TRUE, 0)</f>
        <v>#NAME?</v>
      </c>
      <c r="BD69" s="4">
        <v>7.8</v>
      </c>
      <c r="BE69" s="4">
        <v>0.0</v>
      </c>
      <c r="BF69" s="4">
        <v>4.3</v>
      </c>
      <c r="BG69" s="4">
        <v>0.0</v>
      </c>
      <c r="BH69" s="4">
        <v>3.5</v>
      </c>
      <c r="BI69" s="4">
        <v>0.0</v>
      </c>
      <c r="BJ69" s="4">
        <v>60.0</v>
      </c>
      <c r="BK69" s="4">
        <v>0.0</v>
      </c>
      <c r="BL69" s="4">
        <v>73.0</v>
      </c>
      <c r="BM69" s="4">
        <v>0.0</v>
      </c>
      <c r="BN69" s="4">
        <v>197.0</v>
      </c>
      <c r="BO69" s="4">
        <v>0.0</v>
      </c>
      <c r="BP69" s="4">
        <v>270.0</v>
      </c>
      <c r="BQ69" s="4">
        <v>0.0</v>
      </c>
      <c r="BR69" s="4">
        <v>281.0</v>
      </c>
      <c r="BS69" s="4">
        <v>0.0</v>
      </c>
    </row>
    <row r="70">
      <c r="A70" s="4">
        <v>351317.0</v>
      </c>
      <c r="B70" s="4" t="s">
        <v>11</v>
      </c>
      <c r="C70" s="4">
        <v>65.0</v>
      </c>
      <c r="D70" s="4">
        <v>6.96</v>
      </c>
      <c r="E70" s="4" t="str">
        <f t="array" ref="E70">_xludf.IFS(D70&gt;10, 1, D70&lt;4, 2, TRUE, 0)</f>
        <v>#NAME?</v>
      </c>
      <c r="F70" s="4">
        <v>4.16</v>
      </c>
      <c r="G70" s="4" t="str">
        <f t="array" ref="G70">_xludf.IFS(F70&gt;6.2, 1, F70&lt;3.7, 2, TRUE, 0)</f>
        <v>#NAME?</v>
      </c>
      <c r="H70" s="4">
        <v>9.0</v>
      </c>
      <c r="I70" s="4" t="str">
        <f t="array" ref="I70">_xludf.IFS(H70&gt;18, 1, H70&lt;13, 2, TRUE, 0)</f>
        <v>#NAME?</v>
      </c>
      <c r="J70" s="4">
        <v>27.8</v>
      </c>
      <c r="K70" s="4" t="str">
        <f t="array" ref="K70">_xludf.IFS(J70&gt;55, 1, J70&lt;34, 2, TRUE, 0)</f>
        <v>#NAME?</v>
      </c>
      <c r="L70" s="4">
        <v>66.8</v>
      </c>
      <c r="M70" s="4">
        <v>2.0</v>
      </c>
      <c r="N70" s="4">
        <v>21.6</v>
      </c>
      <c r="O70" s="4">
        <v>2.0</v>
      </c>
      <c r="P70" s="4">
        <v>32.4</v>
      </c>
      <c r="Q70" s="4">
        <v>0.0</v>
      </c>
      <c r="R70" s="4">
        <v>206.0</v>
      </c>
      <c r="S70" s="4">
        <v>0.0</v>
      </c>
      <c r="T70" s="4">
        <v>16.2</v>
      </c>
      <c r="U70" s="4">
        <v>1.0</v>
      </c>
      <c r="V70" s="4">
        <v>76.4</v>
      </c>
      <c r="W70" s="4">
        <v>0.0</v>
      </c>
      <c r="X70" s="4">
        <v>13.2</v>
      </c>
      <c r="Y70" s="4">
        <v>2.0</v>
      </c>
      <c r="Z70" s="4">
        <v>7.2</v>
      </c>
      <c r="AA70" s="4">
        <v>0.0</v>
      </c>
      <c r="AB70" s="4">
        <v>2.6</v>
      </c>
      <c r="AC70" s="4">
        <v>0.0</v>
      </c>
      <c r="AD70" s="4">
        <v>0.6</v>
      </c>
      <c r="AE70" s="4">
        <v>0.0</v>
      </c>
      <c r="AF70" s="4">
        <v>269.0</v>
      </c>
      <c r="AG70" s="4" t="str">
        <f t="array" ref="AG70">_xludf.IFS(AF70&gt;100, 1, AF70&lt;70, 2, TRUE, 0)</f>
        <v>#NAME?</v>
      </c>
      <c r="AH70" s="4">
        <v>86.1</v>
      </c>
      <c r="AI70" s="4" t="str">
        <f t="array" ref="AI70">_xludf.IFS(AH70&gt;20, 1, AH70&lt;8, 2, TRUE, 0)</f>
        <v>#NAME?</v>
      </c>
      <c r="AJ70" s="4">
        <v>12.1</v>
      </c>
      <c r="AK70" s="4" t="str">
        <f t="array" ref="AK70">_xludf.IFS(AJ70&gt;1.3, 1, AJ70&lt;0.7, 2, TRUE, 0)</f>
        <v>#NAME?</v>
      </c>
      <c r="AL70" s="4">
        <v>19.0</v>
      </c>
      <c r="AM70" s="4">
        <v>0.0</v>
      </c>
      <c r="AN70" s="4">
        <v>15.0</v>
      </c>
      <c r="AO70" s="4" t="str">
        <f t="array" ref="AO70">_xludf.IFS(AN70&gt;52, 1, AN70&lt;7, 2, TRUE, 0)</f>
        <v>#NAME?</v>
      </c>
      <c r="AP70" s="4">
        <v>7.1</v>
      </c>
      <c r="AQ70" s="4">
        <v>0.0</v>
      </c>
      <c r="AR70" s="4">
        <v>139.0</v>
      </c>
      <c r="AS70" s="4">
        <v>0.0</v>
      </c>
      <c r="AT70" s="4">
        <v>206.0</v>
      </c>
      <c r="AU70" s="4">
        <v>1.0</v>
      </c>
      <c r="AV70" s="4">
        <v>9.3</v>
      </c>
      <c r="AW70" s="4">
        <v>0.0</v>
      </c>
      <c r="AX70" s="4">
        <v>5.5</v>
      </c>
      <c r="AY70" s="4">
        <v>1.0</v>
      </c>
      <c r="AZ70" s="4">
        <v>135.0</v>
      </c>
      <c r="BA70" s="4" t="str">
        <f t="array" ref="BA70">_xludf.IFS(AZ70&gt;146, 1, AZ70&lt;136, 2, TRUE, 0)</f>
        <v>#NAME?</v>
      </c>
      <c r="BB70" s="4">
        <v>4.6</v>
      </c>
      <c r="BC70" s="4" t="str">
        <f t="array" ref="BC70">_xludf.IFS(BB70&gt;5.1, 1, BB70&lt;3.5, 2, TRUE, 0)</f>
        <v>#NAME?</v>
      </c>
      <c r="BD70" s="4">
        <v>6.7</v>
      </c>
      <c r="BE70" s="4">
        <v>0.0</v>
      </c>
      <c r="BF70" s="4">
        <v>4.1</v>
      </c>
      <c r="BG70" s="4">
        <v>0.0</v>
      </c>
      <c r="BH70" s="4">
        <v>2.6</v>
      </c>
      <c r="BI70" s="4">
        <v>0.0</v>
      </c>
      <c r="BJ70" s="4">
        <v>158.0</v>
      </c>
      <c r="BK70" s="4">
        <v>1.0</v>
      </c>
      <c r="BL70" s="4">
        <v>49.0</v>
      </c>
      <c r="BM70" s="4">
        <v>0.0</v>
      </c>
      <c r="BN70" s="4">
        <v>161.0</v>
      </c>
      <c r="BO70" s="4">
        <v>0.0</v>
      </c>
      <c r="BP70" s="4">
        <v>210.0</v>
      </c>
      <c r="BQ70" s="4">
        <v>2.0</v>
      </c>
      <c r="BR70" s="4">
        <v>366.0</v>
      </c>
      <c r="BS70" s="4">
        <v>0.0</v>
      </c>
    </row>
    <row r="71">
      <c r="A71" s="4">
        <v>352633.0</v>
      </c>
      <c r="B71" s="4" t="s">
        <v>21</v>
      </c>
      <c r="C71" s="4">
        <v>50.0</v>
      </c>
      <c r="D71" s="4">
        <v>7.19</v>
      </c>
      <c r="E71" s="4" t="str">
        <f t="array" ref="E71">_xludf.IFS(D71&gt;10, 1, D71&lt;4, 2, TRUE, 0)</f>
        <v>#NAME?</v>
      </c>
      <c r="F71" s="4">
        <v>3.24</v>
      </c>
      <c r="G71" s="4" t="str">
        <f t="array" ref="G71">_xludf.IFS(F71&gt;6.2, 1, F71&lt;3.7, 2, TRUE, 0)</f>
        <v>#NAME?</v>
      </c>
      <c r="H71" s="4">
        <v>9.6</v>
      </c>
      <c r="I71" s="4" t="str">
        <f t="array" ref="I71">_xludf.IFS(H71&gt;18, 1, H71&lt;13, 2, TRUE, 0)</f>
        <v>#NAME?</v>
      </c>
      <c r="J71" s="4">
        <v>29.0</v>
      </c>
      <c r="K71" s="4" t="str">
        <f t="array" ref="K71">_xludf.IFS(J71&gt;55, 1, J71&lt;34, 2, TRUE, 0)</f>
        <v>#NAME?</v>
      </c>
      <c r="L71" s="4">
        <v>89.5</v>
      </c>
      <c r="M71" s="4">
        <v>0.0</v>
      </c>
      <c r="N71" s="4">
        <v>29.6</v>
      </c>
      <c r="O71" s="4">
        <v>0.0</v>
      </c>
      <c r="P71" s="4">
        <v>33.1</v>
      </c>
      <c r="Q71" s="4">
        <v>0.0</v>
      </c>
      <c r="R71" s="4">
        <v>203.0</v>
      </c>
      <c r="S71" s="4">
        <v>0.0</v>
      </c>
      <c r="T71" s="4">
        <v>14.2</v>
      </c>
      <c r="U71" s="4">
        <v>0.0</v>
      </c>
      <c r="V71" s="4">
        <v>72.7</v>
      </c>
      <c r="W71" s="4">
        <v>0.0</v>
      </c>
      <c r="X71" s="4">
        <v>12.7</v>
      </c>
      <c r="Y71" s="4">
        <v>2.0</v>
      </c>
      <c r="Z71" s="4">
        <v>9.2</v>
      </c>
      <c r="AA71" s="4">
        <v>0.0</v>
      </c>
      <c r="AB71" s="4">
        <v>4.7</v>
      </c>
      <c r="AC71" s="4">
        <v>0.0</v>
      </c>
      <c r="AD71" s="4">
        <v>0.7</v>
      </c>
      <c r="AE71" s="4">
        <v>0.0</v>
      </c>
      <c r="AF71" s="4">
        <v>312.0</v>
      </c>
      <c r="AG71" s="4" t="str">
        <f t="array" ref="AG71">_xludf.IFS(AF71&gt;100, 1, AF71&lt;70, 2, TRUE, 0)</f>
        <v>#NAME?</v>
      </c>
      <c r="AH71" s="4">
        <v>72.7</v>
      </c>
      <c r="AI71" s="4" t="str">
        <f t="array" ref="AI71">_xludf.IFS(AH71&gt;20, 1, AH71&lt;8, 2, TRUE, 0)</f>
        <v>#NAME?</v>
      </c>
      <c r="AJ71" s="4">
        <v>6.8</v>
      </c>
      <c r="AK71" s="4" t="str">
        <f t="array" ref="AK71">_xludf.IFS(AJ71&gt;1.3, 1, AJ71&lt;0.7, 2, TRUE, 0)</f>
        <v>#NAME?</v>
      </c>
      <c r="AL71" s="4">
        <v>44.0</v>
      </c>
      <c r="AM71" s="4">
        <v>1.0</v>
      </c>
      <c r="AN71" s="4">
        <v>39.0</v>
      </c>
      <c r="AO71" s="4" t="str">
        <f t="array" ref="AO71">_xludf.IFS(AN71&gt;52, 1, AN71&lt;7, 2, TRUE, 0)</f>
        <v>#NAME?</v>
      </c>
      <c r="AP71" s="4">
        <v>6.4</v>
      </c>
      <c r="AQ71" s="4">
        <v>0.0</v>
      </c>
      <c r="AR71" s="4">
        <v>216.0</v>
      </c>
      <c r="AS71" s="4">
        <v>1.0</v>
      </c>
      <c r="AT71" s="4">
        <v>37.0</v>
      </c>
      <c r="AU71" s="4">
        <v>0.0</v>
      </c>
      <c r="AV71" s="4">
        <v>8.7</v>
      </c>
      <c r="AW71" s="4">
        <v>2.0</v>
      </c>
      <c r="AX71" s="4">
        <v>5.9</v>
      </c>
      <c r="AY71" s="4">
        <v>1.0</v>
      </c>
      <c r="AZ71" s="4">
        <v>138.0</v>
      </c>
      <c r="BA71" s="4" t="str">
        <f t="array" ref="BA71">_xludf.IFS(AZ71&gt;146, 1, AZ71&lt;136, 2, TRUE, 0)</f>
        <v>#NAME?</v>
      </c>
      <c r="BB71" s="4">
        <v>4.1</v>
      </c>
      <c r="BC71" s="4" t="str">
        <f t="array" ref="BC71">_xludf.IFS(BB71&gt;5.1, 1, BB71&lt;3.5, 2, TRUE, 0)</f>
        <v>#NAME?</v>
      </c>
      <c r="BD71" s="4">
        <v>6.5</v>
      </c>
      <c r="BE71" s="4">
        <v>2.0</v>
      </c>
      <c r="BF71" s="4">
        <v>3.6</v>
      </c>
      <c r="BG71" s="4">
        <v>0.0</v>
      </c>
      <c r="BH71" s="4">
        <v>2.9</v>
      </c>
      <c r="BI71" s="4">
        <v>0.0</v>
      </c>
      <c r="BJ71" s="4">
        <v>790.0</v>
      </c>
      <c r="BK71" s="4">
        <v>1.0</v>
      </c>
      <c r="BL71" s="4">
        <v>47.0</v>
      </c>
      <c r="BM71" s="4">
        <v>0.0</v>
      </c>
      <c r="BN71" s="4">
        <v>201.0</v>
      </c>
      <c r="BO71" s="4">
        <v>0.0</v>
      </c>
      <c r="BP71" s="4">
        <v>248.0</v>
      </c>
      <c r="BQ71" s="4">
        <v>2.0</v>
      </c>
      <c r="BR71" s="4">
        <v>360.0</v>
      </c>
      <c r="BS71" s="4">
        <v>0.0</v>
      </c>
    </row>
    <row r="72">
      <c r="A72" s="4">
        <v>356450.0</v>
      </c>
      <c r="B72" s="4" t="s">
        <v>11</v>
      </c>
      <c r="C72" s="4">
        <v>79.0</v>
      </c>
      <c r="D72" s="4">
        <v>9.13</v>
      </c>
      <c r="E72" s="4" t="str">
        <f t="array" ref="E72">_xludf.IFS(D72&gt;10, 1, D72&lt;4, 2, TRUE, 0)</f>
        <v>#NAME?</v>
      </c>
      <c r="F72" s="4">
        <v>3.0</v>
      </c>
      <c r="G72" s="4" t="str">
        <f t="array" ref="G72">_xludf.IFS(F72&gt;6.2, 1, F72&lt;3.7, 2, TRUE, 0)</f>
        <v>#NAME?</v>
      </c>
      <c r="H72" s="4">
        <v>9.3</v>
      </c>
      <c r="I72" s="4" t="str">
        <f t="array" ref="I72">_xludf.IFS(H72&gt;18, 1, H72&lt;13, 2, TRUE, 0)</f>
        <v>#NAME?</v>
      </c>
      <c r="J72" s="4">
        <v>28.0</v>
      </c>
      <c r="K72" s="4" t="str">
        <f t="array" ref="K72">_xludf.IFS(J72&gt;55, 1, J72&lt;34, 2, TRUE, 0)</f>
        <v>#NAME?</v>
      </c>
      <c r="L72" s="4">
        <v>93.3</v>
      </c>
      <c r="M72" s="4">
        <v>0.0</v>
      </c>
      <c r="N72" s="4">
        <v>31.0</v>
      </c>
      <c r="O72" s="4">
        <v>0.0</v>
      </c>
      <c r="P72" s="4">
        <v>33.2</v>
      </c>
      <c r="Q72" s="4">
        <v>0.0</v>
      </c>
      <c r="R72" s="4">
        <v>180.0</v>
      </c>
      <c r="S72" s="4">
        <v>0.0</v>
      </c>
      <c r="T72" s="4">
        <v>15.8</v>
      </c>
      <c r="U72" s="4">
        <v>1.0</v>
      </c>
      <c r="V72" s="4">
        <v>74.0</v>
      </c>
      <c r="W72" s="4">
        <v>0.0</v>
      </c>
      <c r="X72" s="4">
        <v>10.1</v>
      </c>
      <c r="Y72" s="4">
        <v>2.0</v>
      </c>
      <c r="Z72" s="4">
        <v>8.2</v>
      </c>
      <c r="AA72" s="4">
        <v>0.0</v>
      </c>
      <c r="AB72" s="4">
        <v>6.8</v>
      </c>
      <c r="AC72" s="4">
        <v>1.0</v>
      </c>
      <c r="AD72" s="4">
        <v>0.9</v>
      </c>
      <c r="AE72" s="4">
        <v>0.0</v>
      </c>
      <c r="AF72" s="4">
        <v>107.0</v>
      </c>
      <c r="AG72" s="4" t="str">
        <f t="array" ref="AG72">_xludf.IFS(AF72&gt;100, 1, AF72&lt;70, 2, TRUE, 0)</f>
        <v>#NAME?</v>
      </c>
      <c r="AH72" s="4">
        <v>89.9</v>
      </c>
      <c r="AI72" s="4" t="str">
        <f t="array" ref="AI72">_xludf.IFS(AH72&gt;20, 1, AH72&lt;8, 2, TRUE, 0)</f>
        <v>#NAME?</v>
      </c>
      <c r="AJ72" s="4">
        <v>8.2</v>
      </c>
      <c r="AK72" s="4" t="str">
        <f t="array" ref="AK72">_xludf.IFS(AJ72&gt;1.3, 1, AJ72&lt;0.7, 2, TRUE, 0)</f>
        <v>#NAME?</v>
      </c>
      <c r="AL72" s="4">
        <v>18.0</v>
      </c>
      <c r="AM72" s="4">
        <v>0.0</v>
      </c>
      <c r="AN72" s="4">
        <v>12.0</v>
      </c>
      <c r="AO72" s="4" t="str">
        <f t="array" ref="AO72">_xludf.IFS(AN72&gt;52, 1, AN72&lt;7, 2, TRUE, 0)</f>
        <v>#NAME?</v>
      </c>
      <c r="AP72" s="4">
        <v>11.7</v>
      </c>
      <c r="AQ72" s="4">
        <v>1.0</v>
      </c>
      <c r="AR72" s="4">
        <v>175.0</v>
      </c>
      <c r="AS72" s="4">
        <v>0.0</v>
      </c>
      <c r="AT72" s="4">
        <v>246.0</v>
      </c>
      <c r="AU72" s="4">
        <v>1.0</v>
      </c>
      <c r="AV72" s="4">
        <v>7.7</v>
      </c>
      <c r="AW72" s="4">
        <v>2.0</v>
      </c>
      <c r="AX72" s="4">
        <v>6.1</v>
      </c>
      <c r="AY72" s="4">
        <v>1.0</v>
      </c>
      <c r="AZ72" s="4">
        <v>148.0</v>
      </c>
      <c r="BA72" s="4" t="str">
        <f t="array" ref="BA72">_xludf.IFS(AZ72&gt;146, 1, AZ72&lt;136, 2, TRUE, 0)</f>
        <v>#NAME?</v>
      </c>
      <c r="BB72" s="4">
        <v>4.5</v>
      </c>
      <c r="BC72" s="4" t="str">
        <f t="array" ref="BC72">_xludf.IFS(BB72&gt;5.1, 1, BB72&lt;3.5, 2, TRUE, 0)</f>
        <v>#NAME?</v>
      </c>
      <c r="BD72" s="4">
        <v>5.7</v>
      </c>
      <c r="BE72" s="4">
        <v>2.0</v>
      </c>
      <c r="BF72" s="4">
        <v>3.7</v>
      </c>
      <c r="BG72" s="4">
        <v>0.0</v>
      </c>
      <c r="BH72" s="4">
        <v>2.0</v>
      </c>
      <c r="BI72" s="4">
        <v>0.0</v>
      </c>
      <c r="BJ72" s="4">
        <v>57.0</v>
      </c>
      <c r="BK72" s="4">
        <v>0.0</v>
      </c>
      <c r="BL72" s="4">
        <v>88.0</v>
      </c>
      <c r="BM72" s="4">
        <v>0.0</v>
      </c>
      <c r="BN72" s="4">
        <v>100.0</v>
      </c>
      <c r="BO72" s="4">
        <v>2.0</v>
      </c>
      <c r="BP72" s="4">
        <v>188.0</v>
      </c>
      <c r="BQ72" s="4">
        <v>2.0</v>
      </c>
      <c r="BR72" s="4">
        <v>341.0</v>
      </c>
      <c r="BS72" s="4">
        <v>0.0</v>
      </c>
    </row>
    <row r="73">
      <c r="A73" s="4">
        <v>356759.0</v>
      </c>
      <c r="B73" s="4" t="s">
        <v>21</v>
      </c>
      <c r="C73" s="4">
        <v>54.0</v>
      </c>
      <c r="D73" s="4">
        <v>5.8</v>
      </c>
      <c r="E73" s="4" t="str">
        <f t="array" ref="E73">_xludf.IFS(D73&gt;10, 1, D73&lt;4, 2, TRUE, 0)</f>
        <v>#NAME?</v>
      </c>
      <c r="F73" s="4">
        <v>3.63</v>
      </c>
      <c r="G73" s="4" t="str">
        <f t="array" ref="G73">_xludf.IFS(F73&gt;6.2, 1, F73&lt;3.7, 2, TRUE, 0)</f>
        <v>#NAME?</v>
      </c>
      <c r="H73" s="4">
        <v>11.0</v>
      </c>
      <c r="I73" s="4" t="str">
        <f t="array" ref="I73">_xludf.IFS(H73&gt;18, 1, H73&lt;13, 2, TRUE, 0)</f>
        <v>#NAME?</v>
      </c>
      <c r="J73" s="4">
        <v>31.7</v>
      </c>
      <c r="K73" s="4" t="str">
        <f t="array" ref="K73">_xludf.IFS(J73&gt;55, 1, J73&lt;34, 2, TRUE, 0)</f>
        <v>#NAME?</v>
      </c>
      <c r="L73" s="4">
        <v>87.3</v>
      </c>
      <c r="M73" s="4">
        <v>0.0</v>
      </c>
      <c r="N73" s="4">
        <v>30.3</v>
      </c>
      <c r="O73" s="4">
        <v>0.0</v>
      </c>
      <c r="P73" s="4">
        <v>34.7</v>
      </c>
      <c r="Q73" s="4">
        <v>0.0</v>
      </c>
      <c r="R73" s="4">
        <v>106.0</v>
      </c>
      <c r="S73" s="4">
        <v>2.0</v>
      </c>
      <c r="T73" s="4">
        <v>13.2</v>
      </c>
      <c r="U73" s="4">
        <v>0.0</v>
      </c>
      <c r="V73" s="4">
        <v>50.4</v>
      </c>
      <c r="W73" s="4">
        <v>0.0</v>
      </c>
      <c r="X73" s="4">
        <v>36.9</v>
      </c>
      <c r="Y73" s="4">
        <v>0.0</v>
      </c>
      <c r="Z73" s="4">
        <v>5.5</v>
      </c>
      <c r="AA73" s="4">
        <v>0.0</v>
      </c>
      <c r="AB73" s="4">
        <v>6.7</v>
      </c>
      <c r="AC73" s="4">
        <v>1.0</v>
      </c>
      <c r="AD73" s="4">
        <v>0.5</v>
      </c>
      <c r="AE73" s="4">
        <v>0.0</v>
      </c>
      <c r="AF73" s="4">
        <v>121.0</v>
      </c>
      <c r="AG73" s="4" t="str">
        <f t="array" ref="AG73">_xludf.IFS(AF73&gt;100, 1, AF73&lt;70, 2, TRUE, 0)</f>
        <v>#NAME?</v>
      </c>
      <c r="AH73" s="4">
        <v>110.9</v>
      </c>
      <c r="AI73" s="4" t="str">
        <f t="array" ref="AI73">_xludf.IFS(AH73&gt;20, 1, AH73&lt;8, 2, TRUE, 0)</f>
        <v>#NAME?</v>
      </c>
      <c r="AJ73" s="4">
        <v>10.9</v>
      </c>
      <c r="AK73" s="4" t="str">
        <f t="array" ref="AK73">_xludf.IFS(AJ73&gt;1.3, 1, AJ73&lt;0.7, 2, TRUE, 0)</f>
        <v>#NAME?</v>
      </c>
      <c r="AL73" s="4">
        <v>17.0</v>
      </c>
      <c r="AM73" s="4">
        <v>0.0</v>
      </c>
      <c r="AN73" s="4">
        <v>15.0</v>
      </c>
      <c r="AO73" s="4" t="str">
        <f t="array" ref="AO73">_xludf.IFS(AN73&gt;52, 1, AN73&lt;7, 2, TRUE, 0)</f>
        <v>#NAME?</v>
      </c>
      <c r="AP73" s="4">
        <v>6.9</v>
      </c>
      <c r="AQ73" s="4">
        <v>0.0</v>
      </c>
      <c r="AR73" s="4">
        <v>167.0</v>
      </c>
      <c r="AS73" s="4">
        <v>0.0</v>
      </c>
      <c r="AT73" s="4">
        <v>99.0</v>
      </c>
      <c r="AU73" s="4">
        <v>0.0</v>
      </c>
      <c r="AV73" s="4">
        <v>9.4</v>
      </c>
      <c r="AW73" s="4">
        <v>0.0</v>
      </c>
      <c r="AX73" s="4">
        <v>7.4</v>
      </c>
      <c r="AY73" s="4">
        <v>1.0</v>
      </c>
      <c r="AZ73" s="4">
        <v>138.0</v>
      </c>
      <c r="BA73" s="4" t="str">
        <f t="array" ref="BA73">_xludf.IFS(AZ73&gt;146, 1, AZ73&lt;136, 2, TRUE, 0)</f>
        <v>#NAME?</v>
      </c>
      <c r="BB73" s="4">
        <v>4.8</v>
      </c>
      <c r="BC73" s="4" t="str">
        <f t="array" ref="BC73">_xludf.IFS(BB73&gt;5.1, 1, BB73&lt;3.5, 2, TRUE, 0)</f>
        <v>#NAME?</v>
      </c>
      <c r="BD73" s="4">
        <v>7.1</v>
      </c>
      <c r="BE73" s="4">
        <v>0.0</v>
      </c>
      <c r="BF73" s="4">
        <v>4.6</v>
      </c>
      <c r="BG73" s="4">
        <v>0.0</v>
      </c>
      <c r="BH73" s="4">
        <v>2.5</v>
      </c>
      <c r="BI73" s="4">
        <v>0.0</v>
      </c>
      <c r="BJ73" s="4">
        <v>80.0</v>
      </c>
      <c r="BK73" s="4">
        <v>0.0</v>
      </c>
      <c r="BL73" s="4">
        <v>68.0</v>
      </c>
      <c r="BM73" s="4">
        <v>0.0</v>
      </c>
      <c r="BN73" s="4">
        <v>147.0</v>
      </c>
      <c r="BO73" s="4">
        <v>0.0</v>
      </c>
      <c r="BP73" s="4">
        <v>215.0</v>
      </c>
      <c r="BQ73" s="4">
        <v>2.0</v>
      </c>
      <c r="BR73" s="4">
        <v>447.0</v>
      </c>
      <c r="BS73" s="4">
        <v>1.0</v>
      </c>
    </row>
    <row r="74">
      <c r="A74" s="4">
        <v>356832.0</v>
      </c>
      <c r="B74" s="4" t="s">
        <v>11</v>
      </c>
      <c r="C74" s="4">
        <v>61.0</v>
      </c>
      <c r="D74" s="4">
        <v>6.6</v>
      </c>
      <c r="E74" s="4" t="str">
        <f t="array" ref="E74">_xludf.IFS(D74&gt;10, 1, D74&lt;4, 2, TRUE, 0)</f>
        <v>#NAME?</v>
      </c>
      <c r="F74" s="4">
        <v>3.59</v>
      </c>
      <c r="G74" s="4" t="str">
        <f t="array" ref="G74">_xludf.IFS(F74&gt;6.2, 1, F74&lt;3.7, 2, TRUE, 0)</f>
        <v>#NAME?</v>
      </c>
      <c r="H74" s="4">
        <v>10.7</v>
      </c>
      <c r="I74" s="4" t="str">
        <f t="array" ref="I74">_xludf.IFS(H74&gt;18, 1, H74&lt;13, 2, TRUE, 0)</f>
        <v>#NAME?</v>
      </c>
      <c r="J74" s="4">
        <v>30.4</v>
      </c>
      <c r="K74" s="4" t="str">
        <f t="array" ref="K74">_xludf.IFS(J74&gt;55, 1, J74&lt;34, 2, TRUE, 0)</f>
        <v>#NAME?</v>
      </c>
      <c r="L74" s="4">
        <v>84.7</v>
      </c>
      <c r="M74" s="4">
        <v>0.0</v>
      </c>
      <c r="N74" s="4">
        <v>29.8</v>
      </c>
      <c r="O74" s="4">
        <v>0.0</v>
      </c>
      <c r="P74" s="4">
        <v>35.2</v>
      </c>
      <c r="Q74" s="4">
        <v>0.0</v>
      </c>
      <c r="R74" s="4">
        <v>130.0</v>
      </c>
      <c r="S74" s="4">
        <v>2.0</v>
      </c>
      <c r="T74" s="4">
        <v>14.3</v>
      </c>
      <c r="U74" s="4">
        <v>0.0</v>
      </c>
      <c r="V74" s="4">
        <v>73.6</v>
      </c>
      <c r="W74" s="4">
        <v>0.0</v>
      </c>
      <c r="X74" s="4">
        <v>16.1</v>
      </c>
      <c r="Y74" s="4">
        <v>2.0</v>
      </c>
      <c r="Z74" s="4">
        <v>7.3</v>
      </c>
      <c r="AA74" s="4">
        <v>0.0</v>
      </c>
      <c r="AB74" s="4">
        <v>2.4</v>
      </c>
      <c r="AC74" s="4">
        <v>0.0</v>
      </c>
      <c r="AD74" s="4">
        <v>0.6</v>
      </c>
      <c r="AE74" s="4">
        <v>0.0</v>
      </c>
      <c r="AF74" s="4">
        <v>248.0</v>
      </c>
      <c r="AG74" s="4" t="str">
        <f t="array" ref="AG74">_xludf.IFS(AF74&gt;100, 1, AF74&lt;70, 2, TRUE, 0)</f>
        <v>#NAME?</v>
      </c>
      <c r="AH74" s="4">
        <v>81.5</v>
      </c>
      <c r="AI74" s="4" t="str">
        <f t="array" ref="AI74">_xludf.IFS(AH74&gt;20, 1, AH74&lt;8, 2, TRUE, 0)</f>
        <v>#NAME?</v>
      </c>
      <c r="AJ74" s="4">
        <v>9.0</v>
      </c>
      <c r="AK74" s="4" t="str">
        <f t="array" ref="AK74">_xludf.IFS(AJ74&gt;1.3, 1, AJ74&lt;0.7, 2, TRUE, 0)</f>
        <v>#NAME?</v>
      </c>
      <c r="AL74" s="4">
        <v>23.0</v>
      </c>
      <c r="AM74" s="4">
        <v>0.0</v>
      </c>
      <c r="AN74" s="4">
        <v>47.0</v>
      </c>
      <c r="AO74" s="4" t="str">
        <f t="array" ref="AO74">_xludf.IFS(AN74&gt;52, 1, AN74&lt;7, 2, TRUE, 0)</f>
        <v>#NAME?</v>
      </c>
      <c r="AP74" s="4">
        <v>7.0</v>
      </c>
      <c r="AQ74" s="4">
        <v>0.0</v>
      </c>
      <c r="AR74" s="4">
        <v>137.0</v>
      </c>
      <c r="AS74" s="4">
        <v>0.0</v>
      </c>
      <c r="AT74" s="4">
        <v>282.0</v>
      </c>
      <c r="AU74" s="4">
        <v>1.0</v>
      </c>
      <c r="AV74" s="4">
        <v>10.0</v>
      </c>
      <c r="AW74" s="4">
        <v>0.0</v>
      </c>
      <c r="AX74" s="4">
        <v>3.5</v>
      </c>
      <c r="AY74" s="4">
        <v>0.0</v>
      </c>
      <c r="AZ74" s="4">
        <v>134.0</v>
      </c>
      <c r="BA74" s="4" t="str">
        <f t="array" ref="BA74">_xludf.IFS(AZ74&gt;146, 1, AZ74&lt;136, 2, TRUE, 0)</f>
        <v>#NAME?</v>
      </c>
      <c r="BB74" s="4">
        <v>4.3</v>
      </c>
      <c r="BC74" s="4" t="str">
        <f t="array" ref="BC74">_xludf.IFS(BB74&gt;5.1, 1, BB74&lt;3.5, 2, TRUE, 0)</f>
        <v>#NAME?</v>
      </c>
      <c r="BD74" s="4">
        <v>6.7</v>
      </c>
      <c r="BE74" s="4">
        <v>0.0</v>
      </c>
      <c r="BF74" s="4">
        <v>4.2</v>
      </c>
      <c r="BG74" s="4">
        <v>0.0</v>
      </c>
      <c r="BH74" s="4">
        <v>2.5</v>
      </c>
      <c r="BI74" s="4">
        <v>0.0</v>
      </c>
      <c r="BJ74" s="4">
        <v>72.0</v>
      </c>
      <c r="BK74" s="4">
        <v>0.0</v>
      </c>
      <c r="BL74" s="4">
        <v>76.0</v>
      </c>
      <c r="BM74" s="4">
        <v>0.0</v>
      </c>
      <c r="BN74" s="4">
        <v>159.0</v>
      </c>
      <c r="BO74" s="4">
        <v>0.0</v>
      </c>
      <c r="BP74" s="4">
        <v>235.0</v>
      </c>
      <c r="BQ74" s="4">
        <v>2.0</v>
      </c>
      <c r="BR74" s="4">
        <v>380.0</v>
      </c>
      <c r="BS74" s="4">
        <v>0.0</v>
      </c>
    </row>
    <row r="75">
      <c r="A75" s="4">
        <v>357019.0</v>
      </c>
      <c r="B75" s="4" t="s">
        <v>11</v>
      </c>
      <c r="C75" s="4">
        <v>64.0</v>
      </c>
      <c r="D75" s="4">
        <v>8.12</v>
      </c>
      <c r="E75" s="4" t="str">
        <f t="array" ref="E75">_xludf.IFS(D75&gt;10, 1, D75&lt;4, 2, TRUE, 0)</f>
        <v>#NAME?</v>
      </c>
      <c r="F75" s="4">
        <v>5.09</v>
      </c>
      <c r="G75" s="4" t="str">
        <f t="array" ref="G75">_xludf.IFS(F75&gt;6.2, 1, F75&lt;3.7, 2, TRUE, 0)</f>
        <v>#NAME?</v>
      </c>
      <c r="H75" s="4">
        <v>11.0</v>
      </c>
      <c r="I75" s="4" t="str">
        <f t="array" ref="I75">_xludf.IFS(H75&gt;18, 1, H75&lt;13, 2, TRUE, 0)</f>
        <v>#NAME?</v>
      </c>
      <c r="J75" s="4">
        <v>35.4</v>
      </c>
      <c r="K75" s="4" t="str">
        <f t="array" ref="K75">_xludf.IFS(J75&gt;55, 1, J75&lt;34, 2, TRUE, 0)</f>
        <v>#NAME?</v>
      </c>
      <c r="L75" s="4">
        <v>69.5</v>
      </c>
      <c r="M75" s="4">
        <v>2.0</v>
      </c>
      <c r="N75" s="4">
        <v>21.6</v>
      </c>
      <c r="O75" s="4">
        <v>2.0</v>
      </c>
      <c r="P75" s="4">
        <v>31.1</v>
      </c>
      <c r="Q75" s="4">
        <v>0.0</v>
      </c>
      <c r="R75" s="4">
        <v>122.0</v>
      </c>
      <c r="S75" s="4">
        <v>2.0</v>
      </c>
      <c r="T75" s="4">
        <v>19.4</v>
      </c>
      <c r="U75" s="4">
        <v>1.0</v>
      </c>
      <c r="V75" s="4">
        <v>67.2</v>
      </c>
      <c r="W75" s="4">
        <v>0.0</v>
      </c>
      <c r="X75" s="4">
        <v>23.3</v>
      </c>
      <c r="Y75" s="4">
        <v>0.0</v>
      </c>
      <c r="Z75" s="4">
        <v>8.7</v>
      </c>
      <c r="AA75" s="4">
        <v>0.0</v>
      </c>
      <c r="AB75" s="4">
        <v>0.6</v>
      </c>
      <c r="AC75" s="4">
        <v>0.0</v>
      </c>
      <c r="AD75" s="4">
        <v>0.2</v>
      </c>
      <c r="AE75" s="4">
        <v>0.0</v>
      </c>
      <c r="AF75" s="4">
        <v>98.0</v>
      </c>
      <c r="AG75" s="4" t="str">
        <f t="array" ref="AG75">_xludf.IFS(AF75&gt;100, 1, AF75&lt;70, 2, TRUE, 0)</f>
        <v>#NAME?</v>
      </c>
      <c r="AH75" s="4">
        <v>85.8</v>
      </c>
      <c r="AI75" s="4" t="str">
        <f t="array" ref="AI75">_xludf.IFS(AH75&gt;20, 1, AH75&lt;8, 2, TRUE, 0)</f>
        <v>#NAME?</v>
      </c>
      <c r="AJ75" s="4">
        <v>9.5</v>
      </c>
      <c r="AK75" s="4" t="str">
        <f t="array" ref="AK75">_xludf.IFS(AJ75&gt;1.3, 1, AJ75&lt;0.7, 2, TRUE, 0)</f>
        <v>#NAME?</v>
      </c>
      <c r="AL75" s="4">
        <v>14.0</v>
      </c>
      <c r="AM75" s="4">
        <v>0.0</v>
      </c>
      <c r="AN75" s="4">
        <v>14.0</v>
      </c>
      <c r="AO75" s="4" t="str">
        <f t="array" ref="AO75">_xludf.IFS(AN75&gt;52, 1, AN75&lt;7, 2, TRUE, 0)</f>
        <v>#NAME?</v>
      </c>
      <c r="AP75" s="4">
        <v>7.7</v>
      </c>
      <c r="AQ75" s="4">
        <v>1.0</v>
      </c>
      <c r="AR75" s="4">
        <v>110.0</v>
      </c>
      <c r="AS75" s="4">
        <v>0.0</v>
      </c>
      <c r="AT75" s="4">
        <v>115.0</v>
      </c>
      <c r="AU75" s="4">
        <v>0.0</v>
      </c>
      <c r="AV75" s="4">
        <v>9.4</v>
      </c>
      <c r="AW75" s="4">
        <v>0.0</v>
      </c>
      <c r="AX75" s="4">
        <v>7.5</v>
      </c>
      <c r="AY75" s="4">
        <v>1.0</v>
      </c>
      <c r="AZ75" s="4">
        <v>141.0</v>
      </c>
      <c r="BA75" s="4" t="str">
        <f t="array" ref="BA75">_xludf.IFS(AZ75&gt;146, 1, AZ75&lt;136, 2, TRUE, 0)</f>
        <v>#NAME?</v>
      </c>
      <c r="BB75" s="4">
        <v>5.3</v>
      </c>
      <c r="BC75" s="4" t="str">
        <f t="array" ref="BC75">_xludf.IFS(BB75&gt;5.1, 1, BB75&lt;3.5, 2, TRUE, 0)</f>
        <v>#NAME?</v>
      </c>
      <c r="BD75" s="4">
        <v>5.9</v>
      </c>
      <c r="BE75" s="4">
        <v>2.0</v>
      </c>
      <c r="BF75" s="4">
        <v>3.9</v>
      </c>
      <c r="BG75" s="4">
        <v>0.0</v>
      </c>
      <c r="BH75" s="4">
        <v>2.0</v>
      </c>
      <c r="BI75" s="4">
        <v>0.0</v>
      </c>
      <c r="BJ75" s="4">
        <v>106.0</v>
      </c>
      <c r="BK75" s="4">
        <v>0.0</v>
      </c>
      <c r="BL75" s="4">
        <v>92.0</v>
      </c>
      <c r="BM75" s="4">
        <v>0.0</v>
      </c>
      <c r="BN75" s="4">
        <v>165.0</v>
      </c>
      <c r="BO75" s="4">
        <v>0.0</v>
      </c>
      <c r="BP75" s="4">
        <v>257.0</v>
      </c>
      <c r="BQ75" s="4">
        <v>0.0</v>
      </c>
      <c r="BR75" s="4">
        <v>203.0</v>
      </c>
      <c r="BS75" s="4">
        <v>0.0</v>
      </c>
    </row>
    <row r="76">
      <c r="A76" s="4">
        <v>357736.0</v>
      </c>
      <c r="B76" s="4" t="s">
        <v>21</v>
      </c>
      <c r="C76" s="4">
        <v>57.0</v>
      </c>
      <c r="D76" s="4">
        <v>13.42</v>
      </c>
      <c r="E76" s="4" t="str">
        <f t="array" ref="E76">_xludf.IFS(D76&gt;10, 1, D76&lt;4, 2, TRUE, 0)</f>
        <v>#NAME?</v>
      </c>
      <c r="F76" s="4">
        <v>3.44</v>
      </c>
      <c r="G76" s="4" t="str">
        <f t="array" ref="G76">_xludf.IFS(F76&gt;6.2, 1, F76&lt;3.7, 2, TRUE, 0)</f>
        <v>#NAME?</v>
      </c>
      <c r="H76" s="4">
        <v>10.8</v>
      </c>
      <c r="I76" s="4" t="str">
        <f t="array" ref="I76">_xludf.IFS(H76&gt;18, 1, H76&lt;13, 2, TRUE, 0)</f>
        <v>#NAME?</v>
      </c>
      <c r="J76" s="4">
        <v>32.5</v>
      </c>
      <c r="K76" s="4" t="str">
        <f t="array" ref="K76">_xludf.IFS(J76&gt;55, 1, J76&lt;34, 2, TRUE, 0)</f>
        <v>#NAME?</v>
      </c>
      <c r="L76" s="4">
        <v>94.5</v>
      </c>
      <c r="M76" s="4">
        <v>0.0</v>
      </c>
      <c r="N76" s="4">
        <v>31.4</v>
      </c>
      <c r="O76" s="4">
        <v>0.0</v>
      </c>
      <c r="P76" s="4">
        <v>33.2</v>
      </c>
      <c r="Q76" s="4">
        <v>0.0</v>
      </c>
      <c r="R76" s="4">
        <v>198.0</v>
      </c>
      <c r="S76" s="4">
        <v>0.0</v>
      </c>
      <c r="T76" s="4">
        <v>14.6</v>
      </c>
      <c r="U76" s="4">
        <v>0.0</v>
      </c>
      <c r="V76" s="4">
        <v>77.7</v>
      </c>
      <c r="W76" s="4">
        <v>0.0</v>
      </c>
      <c r="X76" s="4">
        <v>13.0</v>
      </c>
      <c r="Y76" s="4">
        <v>2.0</v>
      </c>
      <c r="Z76" s="4">
        <v>4.8</v>
      </c>
      <c r="AA76" s="4">
        <v>0.0</v>
      </c>
      <c r="AB76" s="4">
        <v>4.1</v>
      </c>
      <c r="AC76" s="4">
        <v>0.0</v>
      </c>
      <c r="AD76" s="4">
        <v>0.4</v>
      </c>
      <c r="AE76" s="4">
        <v>0.0</v>
      </c>
      <c r="AF76" s="4">
        <v>105.0</v>
      </c>
      <c r="AG76" s="4" t="str">
        <f t="array" ref="AG76">_xludf.IFS(AF76&gt;100, 1, AF76&lt;70, 2, TRUE, 0)</f>
        <v>#NAME?</v>
      </c>
      <c r="AH76" s="4">
        <v>57.0</v>
      </c>
      <c r="AI76" s="4" t="str">
        <f t="array" ref="AI76">_xludf.IFS(AH76&gt;20, 1, AH76&lt;8, 2, TRUE, 0)</f>
        <v>#NAME?</v>
      </c>
      <c r="AJ76" s="4">
        <v>6.6</v>
      </c>
      <c r="AK76" s="4" t="str">
        <f t="array" ref="AK76">_xludf.IFS(AJ76&gt;1.3, 1, AJ76&lt;0.7, 2, TRUE, 0)</f>
        <v>#NAME?</v>
      </c>
      <c r="AL76" s="4">
        <v>18.0</v>
      </c>
      <c r="AM76" s="4">
        <v>0.0</v>
      </c>
      <c r="AN76" s="4">
        <v>18.0</v>
      </c>
      <c r="AO76" s="4" t="str">
        <f t="array" ref="AO76">_xludf.IFS(AN76&gt;52, 1, AN76&lt;7, 2, TRUE, 0)</f>
        <v>#NAME?</v>
      </c>
      <c r="AP76" s="4">
        <v>2.9</v>
      </c>
      <c r="AQ76" s="4">
        <v>2.0</v>
      </c>
      <c r="AR76" s="4">
        <v>191.0</v>
      </c>
      <c r="AS76" s="4">
        <v>0.0</v>
      </c>
      <c r="AT76" s="4">
        <v>275.0</v>
      </c>
      <c r="AU76" s="4">
        <v>1.0</v>
      </c>
      <c r="AV76" s="4">
        <v>8.7</v>
      </c>
      <c r="AW76" s="4">
        <v>2.0</v>
      </c>
      <c r="AX76" s="4">
        <v>3.8</v>
      </c>
      <c r="AY76" s="4">
        <v>0.0</v>
      </c>
      <c r="AZ76" s="4">
        <v>141.0</v>
      </c>
      <c r="BA76" s="4" t="str">
        <f t="array" ref="BA76">_xludf.IFS(AZ76&gt;146, 1, AZ76&lt;136, 2, TRUE, 0)</f>
        <v>#NAME?</v>
      </c>
      <c r="BB76" s="4">
        <v>3.8</v>
      </c>
      <c r="BC76" s="4" t="str">
        <f t="array" ref="BC76">_xludf.IFS(BB76&gt;5.1, 1, BB76&lt;3.5, 2, TRUE, 0)</f>
        <v>#NAME?</v>
      </c>
      <c r="BD76" s="4">
        <v>6.3</v>
      </c>
      <c r="BE76" s="4">
        <v>2.0</v>
      </c>
      <c r="BF76" s="4">
        <v>3.5</v>
      </c>
      <c r="BG76" s="4">
        <v>0.0</v>
      </c>
      <c r="BH76" s="4">
        <v>2.8</v>
      </c>
      <c r="BI76" s="4">
        <v>0.0</v>
      </c>
      <c r="BJ76" s="4">
        <v>51.0</v>
      </c>
      <c r="BK76" s="4">
        <v>0.0</v>
      </c>
      <c r="BL76" s="4">
        <v>52.0</v>
      </c>
      <c r="BM76" s="4">
        <v>0.0</v>
      </c>
      <c r="BN76" s="4">
        <v>162.0</v>
      </c>
      <c r="BO76" s="4">
        <v>0.0</v>
      </c>
      <c r="BP76" s="4">
        <v>214.0</v>
      </c>
      <c r="BQ76" s="4">
        <v>2.0</v>
      </c>
      <c r="BR76" s="4">
        <v>139.0</v>
      </c>
      <c r="BS76" s="4">
        <v>0.0</v>
      </c>
    </row>
    <row r="77">
      <c r="A77" s="4">
        <v>359546.0</v>
      </c>
      <c r="B77" s="4" t="s">
        <v>11</v>
      </c>
      <c r="C77" s="4">
        <v>74.0</v>
      </c>
      <c r="D77" s="4">
        <v>8.55</v>
      </c>
      <c r="E77" s="4" t="str">
        <f t="array" ref="E77">_xludf.IFS(D77&gt;10, 1, D77&lt;4, 2, TRUE, 0)</f>
        <v>#NAME?</v>
      </c>
      <c r="F77" s="4">
        <v>3.83</v>
      </c>
      <c r="G77" s="4" t="str">
        <f t="array" ref="G77">_xludf.IFS(F77&gt;6.2, 1, F77&lt;3.7, 2, TRUE, 0)</f>
        <v>#NAME?</v>
      </c>
      <c r="H77" s="4">
        <v>11.6</v>
      </c>
      <c r="I77" s="4" t="str">
        <f t="array" ref="I77">_xludf.IFS(H77&gt;18, 1, H77&lt;13, 2, TRUE, 0)</f>
        <v>#NAME?</v>
      </c>
      <c r="J77" s="4">
        <v>35.2</v>
      </c>
      <c r="K77" s="4" t="str">
        <f t="array" ref="K77">_xludf.IFS(J77&gt;55, 1, J77&lt;34, 2, TRUE, 0)</f>
        <v>#NAME?</v>
      </c>
      <c r="L77" s="4">
        <v>91.9</v>
      </c>
      <c r="M77" s="4">
        <v>0.0</v>
      </c>
      <c r="N77" s="4">
        <v>30.3</v>
      </c>
      <c r="O77" s="4">
        <v>0.0</v>
      </c>
      <c r="P77" s="4">
        <v>33.0</v>
      </c>
      <c r="Q77" s="4">
        <v>0.0</v>
      </c>
      <c r="R77" s="4">
        <v>259.0</v>
      </c>
      <c r="S77" s="4">
        <v>0.0</v>
      </c>
      <c r="T77" s="4">
        <v>13.1</v>
      </c>
      <c r="U77" s="4">
        <v>0.0</v>
      </c>
      <c r="V77" s="4">
        <v>72.1</v>
      </c>
      <c r="W77" s="4">
        <v>0.0</v>
      </c>
      <c r="X77" s="4">
        <v>15.0</v>
      </c>
      <c r="Y77" s="4">
        <v>2.0</v>
      </c>
      <c r="Z77" s="4">
        <v>6.0</v>
      </c>
      <c r="AA77" s="4">
        <v>0.0</v>
      </c>
      <c r="AB77" s="4">
        <v>6.1</v>
      </c>
      <c r="AC77" s="4">
        <v>1.0</v>
      </c>
      <c r="AD77" s="4">
        <v>0.8</v>
      </c>
      <c r="AE77" s="4">
        <v>0.0</v>
      </c>
      <c r="AF77" s="4">
        <v>178.0</v>
      </c>
      <c r="AG77" s="4" t="str">
        <f t="array" ref="AG77">_xludf.IFS(AF77&gt;100, 1, AF77&lt;70, 2, TRUE, 0)</f>
        <v>#NAME?</v>
      </c>
      <c r="AH77" s="4">
        <v>45.9</v>
      </c>
      <c r="AI77" s="4" t="str">
        <f t="array" ref="AI77">_xludf.IFS(AH77&gt;20, 1, AH77&lt;8, 2, TRUE, 0)</f>
        <v>#NAME?</v>
      </c>
      <c r="AJ77" s="4">
        <v>9.0</v>
      </c>
      <c r="AK77" s="4" t="str">
        <f t="array" ref="AK77">_xludf.IFS(AJ77&gt;1.3, 1, AJ77&lt;0.7, 2, TRUE, 0)</f>
        <v>#NAME?</v>
      </c>
      <c r="AL77" s="4">
        <v>15.0</v>
      </c>
      <c r="AM77" s="4">
        <v>0.0</v>
      </c>
      <c r="AN77" s="4">
        <v>9.0</v>
      </c>
      <c r="AO77" s="4" t="str">
        <f t="array" ref="AO77">_xludf.IFS(AN77&gt;52, 1, AN77&lt;7, 2, TRUE, 0)</f>
        <v>#NAME?</v>
      </c>
      <c r="AP77" s="4">
        <v>5.0</v>
      </c>
      <c r="AQ77" s="4">
        <v>0.0</v>
      </c>
      <c r="AR77" s="4">
        <v>146.0</v>
      </c>
      <c r="AS77" s="4">
        <v>0.0</v>
      </c>
      <c r="AT77" s="4">
        <v>134.0</v>
      </c>
      <c r="AU77" s="4">
        <v>0.0</v>
      </c>
      <c r="AV77" s="4">
        <v>8.9</v>
      </c>
      <c r="AW77" s="4">
        <v>0.0</v>
      </c>
      <c r="AX77" s="4">
        <v>3.5</v>
      </c>
      <c r="AY77" s="4">
        <v>0.0</v>
      </c>
      <c r="AZ77" s="4">
        <v>142.0</v>
      </c>
      <c r="BA77" s="4" t="str">
        <f t="array" ref="BA77">_xludf.IFS(AZ77&gt;146, 1, AZ77&lt;136, 2, TRUE, 0)</f>
        <v>#NAME?</v>
      </c>
      <c r="BB77" s="4">
        <v>4.6</v>
      </c>
      <c r="BC77" s="4" t="str">
        <f t="array" ref="BC77">_xludf.IFS(BB77&gt;5.1, 1, BB77&lt;3.5, 2, TRUE, 0)</f>
        <v>#NAME?</v>
      </c>
      <c r="BD77" s="4">
        <v>6.9</v>
      </c>
      <c r="BE77" s="4">
        <v>0.0</v>
      </c>
      <c r="BF77" s="4">
        <v>3.9</v>
      </c>
      <c r="BG77" s="4">
        <v>0.0</v>
      </c>
      <c r="BH77" s="4">
        <v>3.0</v>
      </c>
      <c r="BI77" s="4">
        <v>0.0</v>
      </c>
      <c r="BJ77" s="4">
        <v>86.0</v>
      </c>
      <c r="BK77" s="4">
        <v>0.0</v>
      </c>
      <c r="BL77" s="4">
        <v>68.0</v>
      </c>
      <c r="BM77" s="4">
        <v>0.0</v>
      </c>
      <c r="BN77" s="4">
        <v>115.0</v>
      </c>
      <c r="BO77" s="4">
        <v>2.0</v>
      </c>
      <c r="BP77" s="4">
        <v>183.0</v>
      </c>
      <c r="BQ77" s="4">
        <v>2.0</v>
      </c>
      <c r="BR77" s="4">
        <v>489.0</v>
      </c>
      <c r="BS77" s="4">
        <v>1.0</v>
      </c>
    </row>
    <row r="78">
      <c r="A78" s="4">
        <v>359647.0</v>
      </c>
      <c r="B78" s="4" t="s">
        <v>21</v>
      </c>
      <c r="C78" s="4">
        <v>49.0</v>
      </c>
      <c r="D78" s="4">
        <v>8.87</v>
      </c>
      <c r="E78" s="4" t="str">
        <f t="array" ref="E78">_xludf.IFS(D78&gt;10, 1, D78&lt;4, 2, TRUE, 0)</f>
        <v>#NAME?</v>
      </c>
      <c r="F78" s="4">
        <v>3.11</v>
      </c>
      <c r="G78" s="4" t="str">
        <f t="array" ref="G78">_xludf.IFS(F78&gt;6.2, 1, F78&lt;3.7, 2, TRUE, 0)</f>
        <v>#NAME?</v>
      </c>
      <c r="H78" s="4">
        <v>9.3</v>
      </c>
      <c r="I78" s="4" t="str">
        <f t="array" ref="I78">_xludf.IFS(H78&gt;18, 1, H78&lt;13, 2, TRUE, 0)</f>
        <v>#NAME?</v>
      </c>
      <c r="J78" s="4">
        <v>28.2</v>
      </c>
      <c r="K78" s="4" t="str">
        <f t="array" ref="K78">_xludf.IFS(J78&gt;55, 1, J78&lt;34, 2, TRUE, 0)</f>
        <v>#NAME?</v>
      </c>
      <c r="L78" s="4">
        <v>90.7</v>
      </c>
      <c r="M78" s="4">
        <v>0.0</v>
      </c>
      <c r="N78" s="4">
        <v>29.9</v>
      </c>
      <c r="O78" s="4">
        <v>0.0</v>
      </c>
      <c r="P78" s="4">
        <v>33.0</v>
      </c>
      <c r="Q78" s="4">
        <v>0.0</v>
      </c>
      <c r="R78" s="4">
        <v>232.0</v>
      </c>
      <c r="S78" s="4">
        <v>0.0</v>
      </c>
      <c r="T78" s="4">
        <v>14.0</v>
      </c>
      <c r="U78" s="4">
        <v>0.0</v>
      </c>
      <c r="V78" s="4">
        <v>73.8</v>
      </c>
      <c r="W78" s="4">
        <v>0.0</v>
      </c>
      <c r="X78" s="4">
        <v>19.3</v>
      </c>
      <c r="Y78" s="4">
        <v>2.0</v>
      </c>
      <c r="Z78" s="4">
        <v>5.2</v>
      </c>
      <c r="AA78" s="4">
        <v>0.0</v>
      </c>
      <c r="AB78" s="4">
        <v>1.2</v>
      </c>
      <c r="AC78" s="4">
        <v>0.0</v>
      </c>
      <c r="AD78" s="4">
        <v>0.5</v>
      </c>
      <c r="AE78" s="4">
        <v>0.0</v>
      </c>
      <c r="AF78" s="4">
        <v>256.0</v>
      </c>
      <c r="AG78" s="4" t="str">
        <f t="array" ref="AG78">_xludf.IFS(AF78&gt;100, 1, AF78&lt;70, 2, TRUE, 0)</f>
        <v>#NAME?</v>
      </c>
      <c r="AH78" s="4">
        <v>74.6</v>
      </c>
      <c r="AI78" s="4" t="str">
        <f t="array" ref="AI78">_xludf.IFS(AH78&gt;20, 1, AH78&lt;8, 2, TRUE, 0)</f>
        <v>#NAME?</v>
      </c>
      <c r="AJ78" s="4">
        <v>9.4</v>
      </c>
      <c r="AK78" s="4" t="str">
        <f t="array" ref="AK78">_xludf.IFS(AJ78&gt;1.3, 1, AJ78&lt;0.7, 2, TRUE, 0)</f>
        <v>#NAME?</v>
      </c>
      <c r="AL78" s="4">
        <v>10.0</v>
      </c>
      <c r="AM78" s="4">
        <v>2.0</v>
      </c>
      <c r="AN78" s="4">
        <v>11.0</v>
      </c>
      <c r="AO78" s="4" t="str">
        <f t="array" ref="AO78">_xludf.IFS(AN78&gt;52, 1, AN78&lt;7, 2, TRUE, 0)</f>
        <v>#NAME?</v>
      </c>
      <c r="AP78" s="4">
        <v>7.8</v>
      </c>
      <c r="AQ78" s="4">
        <v>1.0</v>
      </c>
      <c r="AR78" s="4">
        <v>128.0</v>
      </c>
      <c r="AS78" s="4">
        <v>0.0</v>
      </c>
      <c r="AT78" s="4">
        <v>157.0</v>
      </c>
      <c r="AU78" s="4">
        <v>1.0</v>
      </c>
      <c r="AV78" s="4">
        <v>9.6</v>
      </c>
      <c r="AW78" s="4">
        <v>0.0</v>
      </c>
      <c r="AX78" s="4">
        <v>4.6</v>
      </c>
      <c r="AY78" s="4">
        <v>0.0</v>
      </c>
      <c r="AZ78" s="4">
        <v>138.0</v>
      </c>
      <c r="BA78" s="4" t="str">
        <f t="array" ref="BA78">_xludf.IFS(AZ78&gt;146, 1, AZ78&lt;136, 2, TRUE, 0)</f>
        <v>#NAME?</v>
      </c>
      <c r="BB78" s="4">
        <v>4.3</v>
      </c>
      <c r="BC78" s="4" t="str">
        <f t="array" ref="BC78">_xludf.IFS(BB78&gt;5.1, 1, BB78&lt;3.5, 2, TRUE, 0)</f>
        <v>#NAME?</v>
      </c>
      <c r="BD78" s="4">
        <v>6.4</v>
      </c>
      <c r="BE78" s="4">
        <v>2.0</v>
      </c>
      <c r="BF78" s="4">
        <v>4.0</v>
      </c>
      <c r="BG78" s="4">
        <v>0.0</v>
      </c>
      <c r="BH78" s="4">
        <v>2.4</v>
      </c>
      <c r="BI78" s="4">
        <v>0.0</v>
      </c>
      <c r="BJ78" s="4">
        <v>77.0</v>
      </c>
      <c r="BK78" s="4">
        <v>0.0</v>
      </c>
      <c r="BL78" s="4">
        <v>52.0</v>
      </c>
      <c r="BM78" s="4">
        <v>0.0</v>
      </c>
      <c r="BN78" s="4">
        <v>231.0</v>
      </c>
      <c r="BO78" s="4">
        <v>0.0</v>
      </c>
      <c r="BP78" s="4">
        <v>283.0</v>
      </c>
      <c r="BQ78" s="4">
        <v>0.0</v>
      </c>
      <c r="BR78" s="4">
        <v>105.0</v>
      </c>
      <c r="BS78" s="4">
        <v>0.0</v>
      </c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5.13"/>
    <col customWidth="1" min="5" max="5" width="9.38"/>
    <col customWidth="1" min="6" max="6" width="5.13"/>
    <col customWidth="1" min="7" max="7" width="8.38"/>
    <col customWidth="1" min="8" max="8" width="5.13"/>
    <col customWidth="1" min="9" max="9" width="10.25"/>
    <col customWidth="1" min="10" max="10" width="5.13"/>
    <col customWidth="1" min="11" max="11" width="10.38"/>
    <col customWidth="1" min="12" max="12" width="5.13"/>
    <col customWidth="1" min="13" max="13" width="10.0"/>
    <col customWidth="1" min="14" max="14" width="5.13"/>
    <col customWidth="1" min="15" max="15" width="8.75"/>
    <col customWidth="1" min="16" max="16" width="5.13"/>
    <col customWidth="1" min="17" max="17" width="9.63"/>
    <col customWidth="1" min="18" max="18" width="5.13"/>
    <col customWidth="1" min="19" max="19" width="12.5"/>
    <col customWidth="1" min="20" max="20" width="5.13"/>
    <col customWidth="1" min="21" max="21" width="9.5"/>
    <col customWidth="1" min="22" max="22" width="5.13"/>
    <col customWidth="1" min="23" max="23" width="9.5"/>
    <col customWidth="1" min="24" max="24" width="5.13"/>
    <col customWidth="1" min="25" max="25" width="8.25"/>
    <col customWidth="1" min="26" max="27" width="5.13"/>
    <col customWidth="1" min="28" max="28" width="8.63"/>
    <col customWidth="1" min="29" max="30" width="5.13"/>
    <col customWidth="1" min="31" max="31" width="8.25"/>
    <col customWidth="1" min="32" max="33" width="5.13"/>
    <col customWidth="1" min="34" max="34" width="8.75"/>
    <col customWidth="1" min="35" max="53" width="5.13"/>
    <col customWidth="1" min="54" max="54" width="9.63"/>
    <col customWidth="1" min="55" max="55" width="11.0"/>
  </cols>
  <sheetData>
    <row r="1" ht="15.75" customHeight="1">
      <c r="A1" s="6" t="s">
        <v>93</v>
      </c>
      <c r="B1" s="7" t="s">
        <v>0</v>
      </c>
      <c r="C1" s="1" t="s">
        <v>1</v>
      </c>
      <c r="D1" s="10" t="s">
        <v>269</v>
      </c>
      <c r="E1" s="10"/>
      <c r="F1" s="10" t="s">
        <v>270</v>
      </c>
      <c r="G1" s="10"/>
      <c r="H1" s="10" t="s">
        <v>271</v>
      </c>
      <c r="I1" s="10"/>
      <c r="J1" s="10" t="s">
        <v>272</v>
      </c>
      <c r="K1" s="10"/>
      <c r="L1" s="10" t="s">
        <v>273</v>
      </c>
      <c r="M1" s="10"/>
      <c r="N1" s="10" t="s">
        <v>274</v>
      </c>
      <c r="O1" s="10"/>
      <c r="P1" s="10" t="s">
        <v>275</v>
      </c>
      <c r="Q1" s="10"/>
      <c r="R1" s="10" t="s">
        <v>65</v>
      </c>
      <c r="S1" s="10"/>
      <c r="T1" s="10" t="s">
        <v>276</v>
      </c>
      <c r="U1" s="10"/>
      <c r="V1" s="10" t="s">
        <v>277</v>
      </c>
      <c r="W1" s="10"/>
      <c r="AD1" s="1"/>
      <c r="AE1" s="1"/>
      <c r="AG1" s="1"/>
      <c r="AH1" s="1"/>
      <c r="AI1" s="4"/>
      <c r="AJ1" s="4"/>
      <c r="AK1" s="5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>
      <c r="A2" s="4" t="s">
        <v>126</v>
      </c>
      <c r="B2" s="9"/>
      <c r="C2" s="4"/>
      <c r="D2" s="10"/>
      <c r="E2" s="10"/>
      <c r="F2" s="10"/>
      <c r="G2" s="10"/>
      <c r="H2" s="10"/>
      <c r="I2" s="10"/>
      <c r="J2" s="10"/>
      <c r="K2" s="10"/>
      <c r="L2" s="10"/>
      <c r="M2" s="11"/>
      <c r="N2" s="10"/>
      <c r="O2" s="10"/>
      <c r="P2" s="10"/>
      <c r="Q2" s="10"/>
      <c r="R2" s="10"/>
      <c r="S2" s="10"/>
      <c r="T2" s="10"/>
      <c r="U2" s="10"/>
      <c r="V2" s="10"/>
      <c r="W2" s="10"/>
      <c r="AD2" s="4"/>
      <c r="AE2" s="4"/>
      <c r="AG2" s="4"/>
      <c r="AH2" s="4"/>
      <c r="AI2" s="4"/>
      <c r="AJ2" s="4"/>
      <c r="AK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>
      <c r="A3" s="2">
        <v>6143.0</v>
      </c>
      <c r="B3" s="7" t="s">
        <v>11</v>
      </c>
      <c r="C3" s="2">
        <v>63.0</v>
      </c>
      <c r="D3" s="11">
        <v>7.18</v>
      </c>
      <c r="E3" s="11" t="str">
        <f t="array" ref="E3">_xludf.IFS(D3&gt;10, 1, D3&lt;4, 2, TRUE, 0)</f>
        <v>#NAME?</v>
      </c>
      <c r="F3" s="11">
        <v>3.58</v>
      </c>
      <c r="G3" s="11" t="str">
        <f t="array" ref="G3">_xludf.IFS(F3&gt;6.2, 1, F3&lt;3.7, 2, TRUE, 0)</f>
        <v>#NAME?</v>
      </c>
      <c r="H3" s="11">
        <v>10.4</v>
      </c>
      <c r="I3" s="11" t="str">
        <f t="array" ref="I3">_xludf.IFS(H3&gt;18, 1, H3&lt;13, 2, TRUE, 0)</f>
        <v>#NAME?</v>
      </c>
      <c r="J3" s="11">
        <v>29.5</v>
      </c>
      <c r="K3" s="11" t="str">
        <f t="array" ref="K3">_xludf.IFS(J3&gt;55, 1, J3&lt;34, 2, TRUE, 0)</f>
        <v>#NAME?</v>
      </c>
      <c r="L3" s="10">
        <v>131.0</v>
      </c>
      <c r="M3" s="11" t="str">
        <f t="array" ref="M3">_xludf.IFS(L3&gt;100, 1, L3&lt;70, 2, TRUE, 0)</f>
        <v>#NAME?</v>
      </c>
      <c r="N3" s="10">
        <v>66.3</v>
      </c>
      <c r="O3" s="11" t="str">
        <f t="array" ref="O3">_xludf.IFS(N3&gt;20, 1, N3&lt;8, 2, TRUE, 0)</f>
        <v>#NAME?</v>
      </c>
      <c r="P3" s="10">
        <v>9.1</v>
      </c>
      <c r="Q3" s="11" t="str">
        <f t="array" ref="Q3">_xludf.IFS(P3&gt;1.3, 1, P3&lt;0.7, 2, TRUE, 0)</f>
        <v>#NAME?</v>
      </c>
      <c r="R3" s="10">
        <v>13.0</v>
      </c>
      <c r="S3" s="11" t="str">
        <f t="array" ref="S3">_xludf.IFS(R3&gt;52, 1, R3&lt;7, 2, TRUE, 0)</f>
        <v>#NAME?</v>
      </c>
      <c r="T3" s="10">
        <v>132.0</v>
      </c>
      <c r="U3" s="11" t="str">
        <f t="array" ref="U3">_xludf.IFS(T3&gt;146, 1, T3&lt;136, 2, TRUE, 0)</f>
        <v>#NAME?</v>
      </c>
      <c r="V3" s="10">
        <v>4.5</v>
      </c>
      <c r="W3" s="11" t="str">
        <f t="array" ref="W3">_xludf.IFS(V3&gt;5.1, 1, V3&lt;3.5, 2, TRUE, 0)</f>
        <v>#NAME?</v>
      </c>
      <c r="Y3" s="6" t="s">
        <v>126</v>
      </c>
      <c r="AA3" s="1"/>
      <c r="AB3" s="6" t="s">
        <v>10</v>
      </c>
      <c r="AD3" s="4"/>
      <c r="AE3" s="12" t="s">
        <v>29</v>
      </c>
      <c r="AG3" s="4"/>
      <c r="AH3" s="13" t="s">
        <v>38</v>
      </c>
      <c r="AI3" s="4"/>
      <c r="AJ3" s="4"/>
      <c r="AK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>
      <c r="A4" s="2">
        <v>22678.0</v>
      </c>
      <c r="B4" s="7" t="s">
        <v>11</v>
      </c>
      <c r="C4" s="2">
        <v>77.0</v>
      </c>
      <c r="D4" s="11">
        <v>4.82</v>
      </c>
      <c r="E4" s="11" t="str">
        <f t="array" ref="E4">_xludf.IFS(D4&gt;10, 1, D4&lt;4, 2, TRUE, 0)</f>
        <v>#NAME?</v>
      </c>
      <c r="F4" s="11">
        <v>3.24</v>
      </c>
      <c r="G4" s="11" t="str">
        <f t="array" ref="G4">_xludf.IFS(F4&gt;6.2, 1, F4&lt;3.7, 2, TRUE, 0)</f>
        <v>#NAME?</v>
      </c>
      <c r="H4" s="11">
        <v>10.9</v>
      </c>
      <c r="I4" s="11" t="str">
        <f t="array" ref="I4">_xludf.IFS(H4&gt;18, 1, H4&lt;13, 2, TRUE, 0)</f>
        <v>#NAME?</v>
      </c>
      <c r="J4" s="11">
        <v>30.7</v>
      </c>
      <c r="K4" s="11" t="str">
        <f t="array" ref="K4">_xludf.IFS(J4&gt;55, 1, J4&lt;34, 2, TRUE, 0)</f>
        <v>#NAME?</v>
      </c>
      <c r="L4" s="11">
        <v>109.0</v>
      </c>
      <c r="M4" s="11" t="str">
        <f t="array" ref="M4">_xludf.IFS(L4&gt;100, 1, L4&lt;70, 2, TRUE, 0)</f>
        <v>#NAME?</v>
      </c>
      <c r="N4" s="11">
        <v>79.9</v>
      </c>
      <c r="O4" s="11" t="str">
        <f t="array" ref="O4">_xludf.IFS(N4&gt;20, 1, N4&lt;8, 2, TRUE, 0)</f>
        <v>#NAME?</v>
      </c>
      <c r="P4" s="11">
        <v>10.0</v>
      </c>
      <c r="Q4" s="11" t="str">
        <f t="array" ref="Q4">_xludf.IFS(P4&gt;1.3, 1, P4&lt;0.7, 2, TRUE, 0)</f>
        <v>#NAME?</v>
      </c>
      <c r="R4" s="11">
        <v>46.0</v>
      </c>
      <c r="S4" s="11" t="str">
        <f t="array" ref="S4">_xludf.IFS(R4&gt;52, 1, R4&lt;7, 2, TRUE, 0)</f>
        <v>#NAME?</v>
      </c>
      <c r="T4" s="11">
        <v>135.0</v>
      </c>
      <c r="U4" s="11" t="str">
        <f t="array" ref="U4">_xludf.IFS(T4&gt;146, 1, T4&lt;136, 2, TRUE, 0)</f>
        <v>#NAME?</v>
      </c>
      <c r="V4" s="11">
        <v>4.7</v>
      </c>
      <c r="W4" s="11" t="str">
        <f t="array" ref="W4">_xludf.IFS(V4&gt;5.1, 1, V4&lt;3.5, 2, TRUE, 0)</f>
        <v>#NAME?</v>
      </c>
      <c r="Y4" s="6" t="s">
        <v>127</v>
      </c>
      <c r="Z4" s="4">
        <f>COUNTIF(E3:E12,"1")</f>
        <v>0</v>
      </c>
      <c r="AB4" s="6" t="s">
        <v>127</v>
      </c>
      <c r="AC4" s="4">
        <f>COUNTIF(E12:E21,"1")</f>
        <v>0</v>
      </c>
      <c r="AD4" s="2"/>
      <c r="AE4" s="6" t="s">
        <v>127</v>
      </c>
      <c r="AF4" s="4">
        <f>COUNTIF(E25:E40,"1")</f>
        <v>0</v>
      </c>
      <c r="AG4" s="4"/>
      <c r="AH4" s="6" t="s">
        <v>127</v>
      </c>
      <c r="AI4" s="4">
        <f>COUNTIF(E42:E78,"1")</f>
        <v>0</v>
      </c>
      <c r="AJ4" s="2"/>
      <c r="AK4" s="2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>
      <c r="A5" s="2">
        <v>78226.0</v>
      </c>
      <c r="B5" s="7" t="s">
        <v>11</v>
      </c>
      <c r="C5" s="2">
        <v>47.0</v>
      </c>
      <c r="D5" s="11">
        <v>4.72</v>
      </c>
      <c r="E5" s="11" t="str">
        <f t="array" ref="E5">_xludf.IFS(D5&gt;10, 1, D5&lt;4, 2, TRUE, 0)</f>
        <v>#NAME?</v>
      </c>
      <c r="F5" s="11">
        <v>3.52</v>
      </c>
      <c r="G5" s="11" t="str">
        <f t="array" ref="G5">_xludf.IFS(F5&gt;6.2, 1, F5&lt;3.7, 2, TRUE, 0)</f>
        <v>#NAME?</v>
      </c>
      <c r="H5" s="11">
        <v>11.2</v>
      </c>
      <c r="I5" s="11" t="str">
        <f t="array" ref="I5">_xludf.IFS(H5&gt;18, 1, H5&lt;13, 2, TRUE, 0)</f>
        <v>#NAME?</v>
      </c>
      <c r="J5" s="11">
        <v>32.8</v>
      </c>
      <c r="K5" s="11" t="str">
        <f t="array" ref="K5">_xludf.IFS(J5&gt;55, 1, J5&lt;34, 2, TRUE, 0)</f>
        <v>#NAME?</v>
      </c>
      <c r="L5" s="10">
        <v>138.0</v>
      </c>
      <c r="M5" s="11" t="str">
        <f t="array" ref="M5">_xludf.IFS(L5&gt;100, 1, L5&lt;70, 2, TRUE, 0)</f>
        <v>#NAME?</v>
      </c>
      <c r="N5" s="10">
        <v>75.9</v>
      </c>
      <c r="O5" s="11" t="str">
        <f t="array" ref="O5">_xludf.IFS(N5&gt;20, 1, N5&lt;8, 2, TRUE, 0)</f>
        <v>#NAME?</v>
      </c>
      <c r="P5" s="10">
        <v>10.3</v>
      </c>
      <c r="Q5" s="11" t="str">
        <f t="array" ref="Q5">_xludf.IFS(P5&gt;1.3, 1, P5&lt;0.7, 2, TRUE, 0)</f>
        <v>#NAME?</v>
      </c>
      <c r="R5" s="10">
        <v>7.0</v>
      </c>
      <c r="S5" s="11" t="str">
        <f t="array" ref="S5">_xludf.IFS(R5&gt;52, 1, R5&lt;7, 2, TRUE, 0)</f>
        <v>#NAME?</v>
      </c>
      <c r="T5" s="10">
        <v>136.0</v>
      </c>
      <c r="U5" s="11" t="str">
        <f t="array" ref="U5">_xludf.IFS(T5&gt;146, 1, T5&lt;136, 2, TRUE, 0)</f>
        <v>#NAME?</v>
      </c>
      <c r="V5" s="11">
        <v>3.8</v>
      </c>
      <c r="W5" s="11" t="str">
        <f t="array" ref="W5">_xludf.IFS(V5&gt;5.1, 1, V5&lt;3.5, 2, TRUE, 0)</f>
        <v>#NAME?</v>
      </c>
      <c r="Y5" s="1" t="s">
        <v>278</v>
      </c>
      <c r="Z5" s="4">
        <f>COUNTIF(E3:E12,"0")</f>
        <v>0</v>
      </c>
      <c r="AB5" s="1" t="s">
        <v>279</v>
      </c>
      <c r="AC5" s="4">
        <f>COUNTIF(E13:E22,"0")</f>
        <v>0</v>
      </c>
      <c r="AD5" s="4"/>
      <c r="AE5" s="1" t="s">
        <v>280</v>
      </c>
      <c r="AF5" s="4">
        <f>COUNTIF(E25:E40,"0")</f>
        <v>0</v>
      </c>
      <c r="AG5" s="4"/>
      <c r="AH5" s="1" t="s">
        <v>281</v>
      </c>
      <c r="AI5" s="4">
        <f>COUNTIF(E42:E78,"0")</f>
        <v>0</v>
      </c>
      <c r="AJ5" s="4"/>
      <c r="AK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</row>
    <row r="6">
      <c r="A6" s="2">
        <v>223535.0</v>
      </c>
      <c r="B6" s="7" t="s">
        <v>11</v>
      </c>
      <c r="C6" s="2">
        <v>62.0</v>
      </c>
      <c r="D6" s="10">
        <v>6.04</v>
      </c>
      <c r="E6" s="11" t="str">
        <f t="array" ref="E6">_xludf.IFS(D6&gt;10, 1, D6&lt;4, 2, TRUE, 0)</f>
        <v>#NAME?</v>
      </c>
      <c r="F6" s="10">
        <v>3.67</v>
      </c>
      <c r="G6" s="11" t="str">
        <f t="array" ref="G6">_xludf.IFS(F6&gt;6.2, 1, F6&lt;3.7, 2, TRUE, 0)</f>
        <v>#NAME?</v>
      </c>
      <c r="H6" s="10">
        <v>11.9</v>
      </c>
      <c r="I6" s="11" t="str">
        <f t="array" ref="I6">_xludf.IFS(H6&gt;18, 1, H6&lt;13, 2, TRUE, 0)</f>
        <v>#NAME?</v>
      </c>
      <c r="J6" s="10">
        <v>33.2</v>
      </c>
      <c r="K6" s="11" t="str">
        <f t="array" ref="K6">_xludf.IFS(J6&gt;55, 1, J6&lt;34, 2, TRUE, 0)</f>
        <v>#NAME?</v>
      </c>
      <c r="L6" s="11">
        <v>140.0</v>
      </c>
      <c r="M6" s="11" t="str">
        <f t="array" ref="M6">_xludf.IFS(L6&gt;100, 1, L6&lt;70, 2, TRUE, 0)</f>
        <v>#NAME?</v>
      </c>
      <c r="N6" s="11">
        <v>55.1</v>
      </c>
      <c r="O6" s="11" t="str">
        <f t="array" ref="O6">_xludf.IFS(N6&gt;20, 1, N6&lt;8, 2, TRUE, 0)</f>
        <v>#NAME?</v>
      </c>
      <c r="P6" s="11">
        <v>9.8</v>
      </c>
      <c r="Q6" s="11" t="str">
        <f t="array" ref="Q6">_xludf.IFS(P6&gt;1.3, 1, P6&lt;0.7, 2, TRUE, 0)</f>
        <v>#NAME?</v>
      </c>
      <c r="R6" s="11">
        <v>17.0</v>
      </c>
      <c r="S6" s="11" t="str">
        <f t="array" ref="S6">_xludf.IFS(R6&gt;52, 1, R6&lt;7, 2, TRUE, 0)</f>
        <v>#NAME?</v>
      </c>
      <c r="T6" s="10">
        <v>138.0</v>
      </c>
      <c r="U6" s="11" t="str">
        <f t="array" ref="U6">_xludf.IFS(T6&gt;146, 1, T6&lt;136, 2, TRUE, 0)</f>
        <v>#NAME?</v>
      </c>
      <c r="V6" s="11">
        <v>4.6</v>
      </c>
      <c r="W6" s="11" t="str">
        <f t="array" ref="W6">_xludf.IFS(V6&gt;5.1, 1, V6&lt;3.5, 2, TRUE, 0)</f>
        <v>#NAME?</v>
      </c>
      <c r="Y6" s="6" t="s">
        <v>129</v>
      </c>
      <c r="Z6" s="4">
        <f>COUNTIF(E3:E12,"2")</f>
        <v>0</v>
      </c>
      <c r="AB6" s="6" t="s">
        <v>129</v>
      </c>
      <c r="AC6" s="4">
        <f>COUNTIF(E14:E23,"2")</f>
        <v>0</v>
      </c>
      <c r="AD6" s="2"/>
      <c r="AE6" s="6" t="s">
        <v>129</v>
      </c>
      <c r="AF6" s="4">
        <f>COUNTIF(E25:E40,"2")</f>
        <v>0</v>
      </c>
      <c r="AG6" s="4"/>
      <c r="AH6" s="6" t="s">
        <v>129</v>
      </c>
      <c r="AI6" s="4">
        <f>COUNTIF(D42:D78,"2")</f>
        <v>0</v>
      </c>
      <c r="AJ6" s="4"/>
      <c r="AK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>
      <c r="A7" s="2">
        <v>314908.0</v>
      </c>
      <c r="B7" s="7" t="s">
        <v>11</v>
      </c>
      <c r="C7" s="2">
        <v>81.0</v>
      </c>
      <c r="D7" s="11">
        <v>6.37</v>
      </c>
      <c r="E7" s="11" t="str">
        <f t="array" ref="E7">_xludf.IFS(D7&gt;10, 1, D7&lt;4, 2, TRUE, 0)</f>
        <v>#NAME?</v>
      </c>
      <c r="F7" s="11">
        <v>3.46</v>
      </c>
      <c r="G7" s="11" t="str">
        <f t="array" ref="G7">_xludf.IFS(F7&gt;6.2, 1, F7&lt;3.7, 2, TRUE, 0)</f>
        <v>#NAME?</v>
      </c>
      <c r="H7" s="11">
        <v>11.8</v>
      </c>
      <c r="I7" s="11" t="str">
        <f t="array" ref="I7">_xludf.IFS(H7&gt;18, 1, H7&lt;13, 2, TRUE, 0)</f>
        <v>#NAME?</v>
      </c>
      <c r="J7" s="11">
        <v>33.0</v>
      </c>
      <c r="K7" s="11" t="str">
        <f t="array" ref="K7">_xludf.IFS(J7&gt;55, 1, J7&lt;34, 2, TRUE, 0)</f>
        <v>#NAME?</v>
      </c>
      <c r="L7" s="11">
        <v>121.0</v>
      </c>
      <c r="M7" s="11" t="str">
        <f t="array" ref="M7">_xludf.IFS(L7&gt;100, 1, L7&lt;70, 2, TRUE, 0)</f>
        <v>#NAME?</v>
      </c>
      <c r="N7" s="11">
        <v>55.3</v>
      </c>
      <c r="O7" s="11" t="str">
        <f t="array" ref="O7">_xludf.IFS(N7&gt;20, 1, N7&lt;8, 2, TRUE, 0)</f>
        <v>#NAME?</v>
      </c>
      <c r="P7" s="11">
        <v>7.5</v>
      </c>
      <c r="Q7" s="11" t="str">
        <f t="array" ref="Q7">_xludf.IFS(P7&gt;1.3, 1, P7&lt;0.7, 2, TRUE, 0)</f>
        <v>#NAME?</v>
      </c>
      <c r="R7" s="11">
        <v>23.0</v>
      </c>
      <c r="S7" s="11" t="str">
        <f t="array" ref="S7">_xludf.IFS(R7&gt;52, 1, R7&lt;7, 2, TRUE, 0)</f>
        <v>#NAME?</v>
      </c>
      <c r="T7" s="11">
        <v>134.0</v>
      </c>
      <c r="U7" s="11" t="str">
        <f t="array" ref="U7">_xludf.IFS(T7&gt;146, 1, T7&lt;136, 2, TRUE, 0)</f>
        <v>#NAME?</v>
      </c>
      <c r="V7" s="11">
        <v>4.6</v>
      </c>
      <c r="W7" s="11" t="str">
        <f t="array" ref="W7">_xludf.IFS(V7&gt;5.1, 1, V7&lt;3.5, 2, TRUE, 0)</f>
        <v>#NAME?</v>
      </c>
      <c r="AD7" s="2"/>
      <c r="AG7" s="4"/>
      <c r="AJ7" s="2"/>
      <c r="AK7" s="2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</row>
    <row r="8">
      <c r="A8" s="2">
        <v>320078.0</v>
      </c>
      <c r="B8" s="7" t="s">
        <v>11</v>
      </c>
      <c r="C8" s="2">
        <v>68.0</v>
      </c>
      <c r="D8" s="11">
        <v>3.9</v>
      </c>
      <c r="E8" s="11" t="str">
        <f t="array" ref="E8">_xludf.IFS(D8&gt;10, 1, D8&lt;4, 2, TRUE, 0)</f>
        <v>#NAME?</v>
      </c>
      <c r="F8" s="11">
        <v>3.76</v>
      </c>
      <c r="G8" s="11" t="str">
        <f t="array" ref="G8">_xludf.IFS(F8&gt;6.2, 1, F8&lt;3.7, 2, TRUE, 0)</f>
        <v>#NAME?</v>
      </c>
      <c r="H8" s="11">
        <v>11.4</v>
      </c>
      <c r="I8" s="11" t="str">
        <f t="array" ref="I8">_xludf.IFS(H8&gt;18, 1, H8&lt;13, 2, TRUE, 0)</f>
        <v>#NAME?</v>
      </c>
      <c r="J8" s="11">
        <v>32.3</v>
      </c>
      <c r="K8" s="11" t="str">
        <f t="array" ref="K8">_xludf.IFS(J8&gt;55, 1, J8&lt;34, 2, TRUE, 0)</f>
        <v>#NAME?</v>
      </c>
      <c r="L8" s="10">
        <v>283.0</v>
      </c>
      <c r="M8" s="11" t="str">
        <f t="array" ref="M8">_xludf.IFS(L8&gt;100, 1, L8&lt;70, 2, TRUE, 0)</f>
        <v>#NAME?</v>
      </c>
      <c r="N8" s="10">
        <v>49.5</v>
      </c>
      <c r="O8" s="11" t="str">
        <f t="array" ref="O8">_xludf.IFS(N8&gt;20, 1, N8&lt;8, 2, TRUE, 0)</f>
        <v>#NAME?</v>
      </c>
      <c r="P8" s="10">
        <v>9.6</v>
      </c>
      <c r="Q8" s="11" t="str">
        <f t="array" ref="Q8">_xludf.IFS(P8&gt;1.3, 1, P8&lt;0.7, 2, TRUE, 0)</f>
        <v>#NAME?</v>
      </c>
      <c r="R8" s="10">
        <v>9.0</v>
      </c>
      <c r="S8" s="11" t="str">
        <f t="array" ref="S8">_xludf.IFS(R8&gt;52, 1, R8&lt;7, 2, TRUE, 0)</f>
        <v>#NAME?</v>
      </c>
      <c r="T8" s="11">
        <v>133.0</v>
      </c>
      <c r="U8" s="11" t="str">
        <f t="array" ref="U8">_xludf.IFS(T8&gt;146, 1, T8&lt;136, 2, TRUE, 0)</f>
        <v>#NAME?</v>
      </c>
      <c r="V8" s="10">
        <v>4.9</v>
      </c>
      <c r="W8" s="11" t="str">
        <f t="array" ref="W8">_xludf.IFS(V8&gt;5.1, 1, V8&lt;3.5, 2, TRUE, 0)</f>
        <v>#NAME?</v>
      </c>
      <c r="Y8" s="1" t="s">
        <v>130</v>
      </c>
      <c r="Z8" s="4">
        <f>COUNTIF(G3:G12,"1")</f>
        <v>0</v>
      </c>
      <c r="AB8" s="1" t="s">
        <v>130</v>
      </c>
      <c r="AC8" s="4">
        <f>COUNTIF(G14:G23,"1")</f>
        <v>0</v>
      </c>
      <c r="AD8" s="4"/>
      <c r="AE8" s="1" t="s">
        <v>130</v>
      </c>
      <c r="AF8" s="4">
        <f>COUNTIF(G25:G40,"1")</f>
        <v>0</v>
      </c>
      <c r="AG8" s="4"/>
      <c r="AH8" s="1" t="s">
        <v>130</v>
      </c>
      <c r="AI8" s="4">
        <f>COUNTIF(G42:G78,"1")</f>
        <v>0</v>
      </c>
      <c r="AJ8" s="2"/>
      <c r="AK8" s="2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</row>
    <row r="9">
      <c r="A9" s="2">
        <v>331383.0</v>
      </c>
      <c r="B9" s="7" t="s">
        <v>11</v>
      </c>
      <c r="C9" s="2">
        <v>69.0</v>
      </c>
      <c r="D9" s="11">
        <v>4.71</v>
      </c>
      <c r="E9" s="11" t="str">
        <f t="array" ref="E9">_xludf.IFS(D9&gt;10, 1, D9&lt;4, 2, TRUE, 0)</f>
        <v>#NAME?</v>
      </c>
      <c r="F9" s="11">
        <v>2.88</v>
      </c>
      <c r="G9" s="11" t="str">
        <f t="array" ref="G9">_xludf.IFS(F9&gt;6.2, 1, F9&lt;3.7, 2, TRUE, 0)</f>
        <v>#NAME?</v>
      </c>
      <c r="H9" s="11">
        <v>8.6</v>
      </c>
      <c r="I9" s="11" t="str">
        <f t="array" ref="I9">_xludf.IFS(H9&gt;18, 1, H9&lt;13, 2, TRUE, 0)</f>
        <v>#NAME?</v>
      </c>
      <c r="J9" s="11">
        <v>25.8</v>
      </c>
      <c r="K9" s="11" t="str">
        <f t="array" ref="K9">_xludf.IFS(J9&gt;55, 1, J9&lt;34, 2, TRUE, 0)</f>
        <v>#NAME?</v>
      </c>
      <c r="L9" s="10">
        <v>158.0</v>
      </c>
      <c r="M9" s="11" t="str">
        <f t="array" ref="M9">_xludf.IFS(L9&gt;100, 1, L9&lt;70, 2, TRUE, 0)</f>
        <v>#NAME?</v>
      </c>
      <c r="N9" s="10">
        <v>50.3</v>
      </c>
      <c r="O9" s="11" t="str">
        <f t="array" ref="O9">_xludf.IFS(N9&gt;20, 1, N9&lt;8, 2, TRUE, 0)</f>
        <v>#NAME?</v>
      </c>
      <c r="P9" s="10">
        <v>10.3</v>
      </c>
      <c r="Q9" s="11" t="str">
        <f t="array" ref="Q9">_xludf.IFS(P9&gt;1.3, 1, P9&lt;0.7, 2, TRUE, 0)</f>
        <v>#NAME?</v>
      </c>
      <c r="R9" s="10">
        <v>6.0</v>
      </c>
      <c r="S9" s="11" t="str">
        <f t="array" ref="S9">_xludf.IFS(R9&gt;52, 1, R9&lt;7, 2, TRUE, 0)</f>
        <v>#NAME?</v>
      </c>
      <c r="T9" s="11">
        <v>135.0</v>
      </c>
      <c r="U9" s="11" t="str">
        <f t="array" ref="U9">_xludf.IFS(T9&gt;146, 1, T9&lt;136, 2, TRUE, 0)</f>
        <v>#NAME?</v>
      </c>
      <c r="V9" s="10">
        <v>4.6</v>
      </c>
      <c r="W9" s="11" t="str">
        <f t="array" ref="W9">_xludf.IFS(V9&gt;5.1, 1, V9&lt;3.5, 2, TRUE, 0)</f>
        <v>#NAME?</v>
      </c>
      <c r="Y9" s="6" t="s">
        <v>131</v>
      </c>
      <c r="Z9" s="4">
        <f>COUNTIF(G3:G12,"0")</f>
        <v>0</v>
      </c>
      <c r="AB9" s="6" t="s">
        <v>131</v>
      </c>
      <c r="AC9" s="4">
        <f>COUNTIF(G14:G23,"0")</f>
        <v>0</v>
      </c>
      <c r="AD9" s="4"/>
      <c r="AE9" s="6" t="s">
        <v>131</v>
      </c>
      <c r="AF9" s="4">
        <f>COUNTIF(G25:G40,"0")</f>
        <v>0</v>
      </c>
      <c r="AG9" s="4"/>
      <c r="AH9" s="6" t="s">
        <v>131</v>
      </c>
      <c r="AI9" s="4">
        <f>COUNTIF(G42:G78,"0")</f>
        <v>0</v>
      </c>
      <c r="AJ9" s="2"/>
      <c r="AK9" s="2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</row>
    <row r="10">
      <c r="A10" s="4">
        <v>338780.0</v>
      </c>
      <c r="B10" s="9" t="s">
        <v>11</v>
      </c>
      <c r="C10" s="2">
        <v>70.0</v>
      </c>
      <c r="D10" s="11">
        <v>5.76</v>
      </c>
      <c r="E10" s="11" t="str">
        <f t="array" ref="E10">_xludf.IFS(D10&gt;10, 1, D10&lt;4, 2, TRUE, 0)</f>
        <v>#NAME?</v>
      </c>
      <c r="F10" s="11">
        <v>3.81</v>
      </c>
      <c r="G10" s="11" t="str">
        <f t="array" ref="G10">_xludf.IFS(F10&gt;6.2, 1, F10&lt;3.7, 2, TRUE, 0)</f>
        <v>#NAME?</v>
      </c>
      <c r="H10" s="11">
        <v>11.1</v>
      </c>
      <c r="I10" s="11" t="str">
        <f t="array" ref="I10">_xludf.IFS(H10&gt;18, 1, H10&lt;13, 2, TRUE, 0)</f>
        <v>#NAME?</v>
      </c>
      <c r="J10" s="11">
        <v>32.1</v>
      </c>
      <c r="K10" s="11" t="str">
        <f t="array" ref="K10">_xludf.IFS(J10&gt;55, 1, J10&lt;34, 2, TRUE, 0)</f>
        <v>#NAME?</v>
      </c>
      <c r="L10" s="11">
        <v>235.0</v>
      </c>
      <c r="M10" s="11" t="str">
        <f t="array" ref="M10">_xludf.IFS(L10&gt;100, 1, L10&lt;70, 2, TRUE, 0)</f>
        <v>#NAME?</v>
      </c>
      <c r="N10" s="11">
        <v>59.7</v>
      </c>
      <c r="O10" s="11" t="str">
        <f t="array" ref="O10">_xludf.IFS(N10&gt;20, 1, N10&lt;8, 2, TRUE, 0)</f>
        <v>#NAME?</v>
      </c>
      <c r="P10" s="11">
        <v>8.9</v>
      </c>
      <c r="Q10" s="11" t="str">
        <f t="array" ref="Q10">_xludf.IFS(P10&gt;1.3, 1, P10&lt;0.7, 2, TRUE, 0)</f>
        <v>#NAME?</v>
      </c>
      <c r="R10" s="11">
        <v>12.0</v>
      </c>
      <c r="S10" s="11" t="str">
        <f t="array" ref="S10">_xludf.IFS(R10&gt;52, 1, R10&lt;7, 2, TRUE, 0)</f>
        <v>#NAME?</v>
      </c>
      <c r="T10" s="11">
        <v>139.0</v>
      </c>
      <c r="U10" s="11" t="str">
        <f t="array" ref="U10">_xludf.IFS(T10&gt;146, 1, T10&lt;136, 2, TRUE, 0)</f>
        <v>#NAME?</v>
      </c>
      <c r="V10" s="11">
        <v>4.6</v>
      </c>
      <c r="W10" s="11" t="str">
        <f t="array" ref="W10">_xludf.IFS(V10&gt;5.1, 1, V10&lt;3.5, 2, TRUE, 0)</f>
        <v>#NAME?</v>
      </c>
      <c r="Y10" s="6" t="s">
        <v>132</v>
      </c>
      <c r="Z10" s="4">
        <f>COUNTIF(G3:G12,"2")</f>
        <v>0</v>
      </c>
      <c r="AB10" s="6" t="s">
        <v>132</v>
      </c>
      <c r="AC10" s="4">
        <f>COUNTIF(G14:G23,"2")</f>
        <v>0</v>
      </c>
      <c r="AD10" s="2"/>
      <c r="AE10" s="6" t="s">
        <v>132</v>
      </c>
      <c r="AF10" s="4">
        <f>COUNTIF(G25:G40,"2")</f>
        <v>0</v>
      </c>
      <c r="AG10" s="4"/>
      <c r="AH10" s="6" t="s">
        <v>132</v>
      </c>
      <c r="AI10" s="4">
        <f>COUNTIF(G42:G78,"2")</f>
        <v>0</v>
      </c>
      <c r="AJ10" s="2"/>
      <c r="AK10" s="2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</row>
    <row r="11">
      <c r="A11" s="2">
        <v>345858.0</v>
      </c>
      <c r="B11" s="7" t="s">
        <v>11</v>
      </c>
      <c r="C11" s="2">
        <v>69.0</v>
      </c>
      <c r="D11" s="11">
        <v>6.62</v>
      </c>
      <c r="E11" s="11" t="str">
        <f t="array" ref="E11">_xludf.IFS(D11&gt;10, 1, D11&lt;4, 2, TRUE, 0)</f>
        <v>#NAME?</v>
      </c>
      <c r="F11" s="11">
        <v>3.91</v>
      </c>
      <c r="G11" s="11" t="str">
        <f t="array" ref="G11">_xludf.IFS(F11&gt;6.2, 1, F11&lt;3.7, 2, TRUE, 0)</f>
        <v>#NAME?</v>
      </c>
      <c r="H11" s="11">
        <v>10.8</v>
      </c>
      <c r="I11" s="11" t="str">
        <f t="array" ref="I11">_xludf.IFS(H11&gt;18, 1, H11&lt;13, 2, TRUE, 0)</f>
        <v>#NAME?</v>
      </c>
      <c r="J11" s="11">
        <v>32.2</v>
      </c>
      <c r="K11" s="11" t="str">
        <f t="array" ref="K11">_xludf.IFS(J11&gt;55, 1, J11&lt;34, 2, TRUE, 0)</f>
        <v>#NAME?</v>
      </c>
      <c r="L11" s="10">
        <v>114.0</v>
      </c>
      <c r="M11" s="11" t="str">
        <f t="array" ref="M11">_xludf.IFS(L11&gt;100, 1, L11&lt;70, 2, TRUE, 0)</f>
        <v>#NAME?</v>
      </c>
      <c r="N11" s="11">
        <v>76.9</v>
      </c>
      <c r="O11" s="11" t="str">
        <f t="array" ref="O11">_xludf.IFS(N11&gt;20, 1, N11&lt;8, 2, TRUE, 0)</f>
        <v>#NAME?</v>
      </c>
      <c r="P11" s="11">
        <v>13.1</v>
      </c>
      <c r="Q11" s="11" t="str">
        <f t="array" ref="Q11">_xludf.IFS(P11&gt;1.3, 1, P11&lt;0.7, 2, TRUE, 0)</f>
        <v>#NAME?</v>
      </c>
      <c r="R11" s="11">
        <v>10.0</v>
      </c>
      <c r="S11" s="11" t="str">
        <f t="array" ref="S11">_xludf.IFS(R11&gt;52, 1, R11&lt;7, 2, TRUE, 0)</f>
        <v>#NAME?</v>
      </c>
      <c r="T11" s="11">
        <v>139.0</v>
      </c>
      <c r="U11" s="11" t="str">
        <f t="array" ref="U11">_xludf.IFS(T11&gt;146, 1, T11&lt;136, 2, TRUE, 0)</f>
        <v>#NAME?</v>
      </c>
      <c r="V11" s="10">
        <v>4.3</v>
      </c>
      <c r="W11" s="11" t="str">
        <f t="array" ref="W11">_xludf.IFS(V11&gt;5.1, 1, V11&lt;3.5, 2, TRUE, 0)</f>
        <v>#NAME?</v>
      </c>
      <c r="AD11" s="2"/>
      <c r="AG11" s="4"/>
      <c r="AJ11" s="2"/>
      <c r="AK11" s="2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</row>
    <row r="12">
      <c r="A12" s="14">
        <v>347741.0</v>
      </c>
      <c r="B12" s="15" t="s">
        <v>21</v>
      </c>
      <c r="C12" s="14">
        <v>63.0</v>
      </c>
      <c r="D12" s="10">
        <v>8.06</v>
      </c>
      <c r="E12" s="11" t="str">
        <f t="array" ref="E12">_xludf.IFS(D12&gt;10, 1, D12&lt;4, 2, TRUE, 0)</f>
        <v>#NAME?</v>
      </c>
      <c r="F12" s="10">
        <v>3.23</v>
      </c>
      <c r="G12" s="11" t="str">
        <f t="array" ref="G12">_xludf.IFS(F12&gt;6.2, 1, F12&lt;3.7, 2, TRUE, 0)</f>
        <v>#NAME?</v>
      </c>
      <c r="H12" s="10">
        <v>9.8</v>
      </c>
      <c r="I12" s="11" t="str">
        <f t="array" ref="I12">_xludf.IFS(H12&gt;18, 1, H12&lt;13, 2, TRUE, 0)</f>
        <v>#NAME?</v>
      </c>
      <c r="J12" s="10">
        <v>29.8</v>
      </c>
      <c r="K12" s="11" t="str">
        <f t="array" ref="K12">_xludf.IFS(J12&gt;55, 1, J12&lt;34, 2, TRUE, 0)</f>
        <v>#NAME?</v>
      </c>
      <c r="L12" s="10">
        <v>164.0</v>
      </c>
      <c r="M12" s="11" t="str">
        <f t="array" ref="M12">_xludf.IFS(L12&gt;100, 1, L12&lt;70, 2, TRUE, 0)</f>
        <v>#NAME?</v>
      </c>
      <c r="N12" s="10">
        <v>88.8</v>
      </c>
      <c r="O12" s="11" t="str">
        <f t="array" ref="O12">_xludf.IFS(N12&gt;20, 1, N12&lt;8, 2, TRUE, 0)</f>
        <v>#NAME?</v>
      </c>
      <c r="P12" s="10">
        <v>10.1</v>
      </c>
      <c r="Q12" s="11" t="str">
        <f t="array" ref="Q12">_xludf.IFS(P12&gt;1.3, 1, P12&lt;0.7, 2, TRUE, 0)</f>
        <v>#NAME?</v>
      </c>
      <c r="R12" s="10">
        <v>20.0</v>
      </c>
      <c r="S12" s="11" t="str">
        <f t="array" ref="S12">_xludf.IFS(R12&gt;52, 1, R12&lt;7, 2, TRUE, 0)</f>
        <v>#NAME?</v>
      </c>
      <c r="T12" s="10">
        <v>138.0</v>
      </c>
      <c r="U12" s="11" t="str">
        <f t="array" ref="U12">_xludf.IFS(T12&gt;146, 1, T12&lt;136, 2, TRUE, 0)</f>
        <v>#NAME?</v>
      </c>
      <c r="V12" s="10">
        <v>4.2</v>
      </c>
      <c r="W12" s="11" t="str">
        <f t="array" ref="W12">_xludf.IFS(V12&gt;5.1, 1, V12&lt;3.5, 2, TRUE, 0)</f>
        <v>#NAME?</v>
      </c>
      <c r="Y12" s="6" t="s">
        <v>282</v>
      </c>
      <c r="Z12" s="4">
        <f>COUNTIF(I3:I12,"1")</f>
        <v>0</v>
      </c>
      <c r="AB12" s="6" t="s">
        <v>282</v>
      </c>
      <c r="AC12" s="4">
        <f>COUNTIF(I14:I23,"1")</f>
        <v>0</v>
      </c>
      <c r="AD12" s="14"/>
      <c r="AE12" s="6" t="s">
        <v>282</v>
      </c>
      <c r="AF12" s="4">
        <f>COUNTIF(I25:I40,"1")</f>
        <v>0</v>
      </c>
      <c r="AG12" s="14"/>
      <c r="AH12" s="6" t="s">
        <v>282</v>
      </c>
      <c r="AI12" s="4">
        <f>COUNTIF(I42:I78,"1")</f>
        <v>0</v>
      </c>
      <c r="AJ12" s="14"/>
      <c r="AK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4"/>
    </row>
    <row r="13">
      <c r="A13" s="4" t="s">
        <v>10</v>
      </c>
      <c r="B13" s="9"/>
      <c r="C13" s="4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Y13" s="6" t="s">
        <v>134</v>
      </c>
      <c r="Z13" s="4">
        <f>COUNTIF(I3:I12,"0")</f>
        <v>0</v>
      </c>
      <c r="AB13" s="6" t="s">
        <v>134</v>
      </c>
      <c r="AC13" s="4">
        <f>COUNTIF(I14:I23,"0")</f>
        <v>0</v>
      </c>
      <c r="AE13" s="6" t="s">
        <v>134</v>
      </c>
      <c r="AF13" s="4">
        <f>COUNTIF(I25:I40,"0")</f>
        <v>0</v>
      </c>
      <c r="AH13" s="6" t="s">
        <v>134</v>
      </c>
      <c r="AI13" s="4">
        <f>COUNTIF(I42:I78,"0")</f>
        <v>0</v>
      </c>
    </row>
    <row r="14">
      <c r="A14" s="4">
        <v>6143.0</v>
      </c>
      <c r="B14" s="9" t="s">
        <v>11</v>
      </c>
      <c r="C14" s="4">
        <v>63.0</v>
      </c>
      <c r="D14" s="10">
        <v>7.17</v>
      </c>
      <c r="E14" s="11" t="str">
        <f t="array" ref="E14">_xludf.IFS(D14&gt;10, 1, D14&lt;4, 2, TRUE, 0)</f>
        <v>#NAME?</v>
      </c>
      <c r="F14" s="10">
        <v>3.81</v>
      </c>
      <c r="G14" s="11" t="str">
        <f t="array" ref="G14">_xludf.IFS(F14&gt;6.2, 1, F14&lt;3.7, 2, TRUE, 0)</f>
        <v>#NAME?</v>
      </c>
      <c r="H14" s="10">
        <v>11.0</v>
      </c>
      <c r="I14" s="11" t="str">
        <f t="array" ref="I14">_xludf.IFS(H14&gt;18, 1, H14&lt;13, 2, TRUE, 0)</f>
        <v>#NAME?</v>
      </c>
      <c r="J14" s="10">
        <v>31.6</v>
      </c>
      <c r="K14" s="11" t="str">
        <f t="array" ref="K14">_xludf.IFS(J14&gt;55, 1, J14&lt;34, 2, TRUE, 0)</f>
        <v>#NAME?</v>
      </c>
      <c r="L14" s="10">
        <v>123.0</v>
      </c>
      <c r="M14" s="11" t="str">
        <f t="array" ref="M14">_xludf.IFS(L14&gt;100, 1, L14&lt;70, 2, TRUE, 0)</f>
        <v>#NAME?</v>
      </c>
      <c r="N14" s="10">
        <v>67.1</v>
      </c>
      <c r="O14" s="11" t="str">
        <f t="array" ref="O14">_xludf.IFS(N14&gt;20, 1, N14&lt;8, 2, TRUE, 0)</f>
        <v>#NAME?</v>
      </c>
      <c r="P14" s="10">
        <v>9.0</v>
      </c>
      <c r="Q14" s="11" t="str">
        <f t="array" ref="Q14">_xludf.IFS(P14&gt;1.3, 1, P14&lt;0.7, 2, TRUE, 0)</f>
        <v>#NAME?</v>
      </c>
      <c r="R14" s="10">
        <v>21.0</v>
      </c>
      <c r="S14" s="11" t="str">
        <f t="array" ref="S14">_xludf.IFS(R14&gt;52, 1, R14&lt;7, 2, TRUE, 0)</f>
        <v>#NAME?</v>
      </c>
      <c r="T14" s="10">
        <v>134.0</v>
      </c>
      <c r="U14" s="11" t="str">
        <f t="array" ref="U14">_xludf.IFS(T14&gt;146, 1, T14&lt;136, 2, TRUE, 0)</f>
        <v>#NAME?</v>
      </c>
      <c r="V14" s="10">
        <v>5.0</v>
      </c>
      <c r="W14" s="11" t="str">
        <f t="array" ref="W14">_xludf.IFS(V14&gt;5.1, 1, V14&lt;3.5, 2, TRUE, 0)</f>
        <v>#NAME?</v>
      </c>
      <c r="Y14" s="6" t="s">
        <v>135</v>
      </c>
      <c r="Z14" s="4">
        <f>COUNTIF(I3:I12,"2")</f>
        <v>0</v>
      </c>
      <c r="AB14" s="6" t="s">
        <v>135</v>
      </c>
      <c r="AC14" s="4">
        <f>COUNTIF(I14:I23,"2")</f>
        <v>0</v>
      </c>
      <c r="AE14" s="6" t="s">
        <v>135</v>
      </c>
      <c r="AF14" s="4">
        <f>COUNTIF(I25:I40,"2")</f>
        <v>0</v>
      </c>
      <c r="AH14" s="6" t="s">
        <v>135</v>
      </c>
      <c r="AI14" s="4">
        <f>COUNTIF(I42:I78,"2")</f>
        <v>0</v>
      </c>
    </row>
    <row r="15">
      <c r="A15" s="4">
        <v>22678.0</v>
      </c>
      <c r="B15" s="9" t="s">
        <v>11</v>
      </c>
      <c r="C15" s="4">
        <v>77.0</v>
      </c>
      <c r="D15" s="10">
        <v>5.06</v>
      </c>
      <c r="E15" s="11" t="str">
        <f t="array" ref="E15">_xludf.IFS(D15&gt;10, 1, D15&lt;4, 2, TRUE, 0)</f>
        <v>#NAME?</v>
      </c>
      <c r="F15" s="10">
        <v>3.1</v>
      </c>
      <c r="G15" s="11" t="str">
        <f t="array" ref="G15">_xludf.IFS(F15&gt;6.2, 1, F15&lt;3.7, 2, TRUE, 0)</f>
        <v>#NAME?</v>
      </c>
      <c r="H15" s="10">
        <v>10.2</v>
      </c>
      <c r="I15" s="11" t="str">
        <f t="array" ref="I15">_xludf.IFS(H15&gt;18, 1, H15&lt;13, 2, TRUE, 0)</f>
        <v>#NAME?</v>
      </c>
      <c r="J15" s="10">
        <v>28.8</v>
      </c>
      <c r="K15" s="11" t="str">
        <f t="array" ref="K15">_xludf.IFS(J15&gt;55, 1, J15&lt;34, 2, TRUE, 0)</f>
        <v>#NAME?</v>
      </c>
      <c r="L15" s="10">
        <v>112.0</v>
      </c>
      <c r="M15" s="11" t="str">
        <f t="array" ref="M15">_xludf.IFS(L15&gt;100, 1, L15&lt;70, 2, TRUE, 0)</f>
        <v>#NAME?</v>
      </c>
      <c r="N15" s="10">
        <v>67.9</v>
      </c>
      <c r="O15" s="11" t="str">
        <f t="array" ref="O15">_xludf.IFS(N15&gt;20, 1, N15&lt;8, 2, TRUE, 0)</f>
        <v>#NAME?</v>
      </c>
      <c r="P15" s="10">
        <v>9.5</v>
      </c>
      <c r="Q15" s="11" t="str">
        <f t="array" ref="Q15">_xludf.IFS(P15&gt;1.3, 1, P15&lt;0.7, 2, TRUE, 0)</f>
        <v>#NAME?</v>
      </c>
      <c r="R15" s="10">
        <v>19.0</v>
      </c>
      <c r="S15" s="11" t="str">
        <f t="array" ref="S15">_xludf.IFS(R15&gt;52, 1, R15&lt;7, 2, TRUE, 0)</f>
        <v>#NAME?</v>
      </c>
      <c r="T15" s="10">
        <v>133.0</v>
      </c>
      <c r="U15" s="11" t="str">
        <f t="array" ref="U15">_xludf.IFS(T15&gt;146, 1, T15&lt;136, 2, TRUE, 0)</f>
        <v>#NAME?</v>
      </c>
      <c r="V15" s="10">
        <v>4.9</v>
      </c>
      <c r="W15" s="11" t="str">
        <f t="array" ref="W15">_xludf.IFS(V15&gt;5.1, 1, V15&lt;3.5, 2, TRUE, 0)</f>
        <v>#NAME?</v>
      </c>
    </row>
    <row r="16">
      <c r="A16" s="4">
        <v>78226.0</v>
      </c>
      <c r="B16" s="9" t="s">
        <v>11</v>
      </c>
      <c r="C16" s="4">
        <v>47.0</v>
      </c>
      <c r="D16" s="10">
        <v>3.65</v>
      </c>
      <c r="E16" s="11" t="str">
        <f t="array" ref="E16">_xludf.IFS(D16&gt;10, 1, D16&lt;4, 2, TRUE, 0)</f>
        <v>#NAME?</v>
      </c>
      <c r="F16" s="10">
        <v>4.22</v>
      </c>
      <c r="G16" s="11" t="str">
        <f t="array" ref="G16">_xludf.IFS(F16&gt;6.2, 1, F16&lt;3.7, 2, TRUE, 0)</f>
        <v>#NAME?</v>
      </c>
      <c r="H16" s="10">
        <v>13.3</v>
      </c>
      <c r="I16" s="11" t="str">
        <f t="array" ref="I16">_xludf.IFS(H16&gt;18, 1, H16&lt;13, 2, TRUE, 0)</f>
        <v>#NAME?</v>
      </c>
      <c r="J16" s="10">
        <v>39.9</v>
      </c>
      <c r="K16" s="11" t="str">
        <f t="array" ref="K16">_xludf.IFS(J16&gt;55, 1, J16&lt;34, 2, TRUE, 0)</f>
        <v>#NAME?</v>
      </c>
      <c r="L16" s="10">
        <v>137.0</v>
      </c>
      <c r="M16" s="11" t="str">
        <f t="array" ref="M16">_xludf.IFS(L16&gt;100, 1, L16&lt;70, 2, TRUE, 0)</f>
        <v>#NAME?</v>
      </c>
      <c r="N16" s="10">
        <v>52.9</v>
      </c>
      <c r="O16" s="11" t="str">
        <f t="array" ref="O16">_xludf.IFS(N16&gt;20, 1, N16&lt;8, 2, TRUE, 0)</f>
        <v>#NAME?</v>
      </c>
      <c r="P16" s="10">
        <v>10.6</v>
      </c>
      <c r="Q16" s="11" t="str">
        <f t="array" ref="Q16">_xludf.IFS(P16&gt;1.3, 1, P16&lt;0.7, 2, TRUE, 0)</f>
        <v>#NAME?</v>
      </c>
      <c r="R16" s="10">
        <v>11.0</v>
      </c>
      <c r="S16" s="11" t="str">
        <f t="array" ref="S16">_xludf.IFS(R16&gt;52, 1, R16&lt;7, 2, TRUE, 0)</f>
        <v>#NAME?</v>
      </c>
      <c r="T16" s="10">
        <v>138.0</v>
      </c>
      <c r="U16" s="11" t="str">
        <f t="array" ref="U16">_xludf.IFS(T16&gt;146, 1, T16&lt;136, 2, TRUE, 0)</f>
        <v>#NAME?</v>
      </c>
      <c r="V16" s="10">
        <v>4.5</v>
      </c>
      <c r="W16" s="11" t="str">
        <f t="array" ref="W16">_xludf.IFS(V16&gt;5.1, 1, V16&lt;3.5, 2, TRUE, 0)</f>
        <v>#NAME?</v>
      </c>
      <c r="Y16" s="6" t="s">
        <v>136</v>
      </c>
      <c r="Z16" s="4">
        <f>COUNTIF(K3:K12,"1")</f>
        <v>0</v>
      </c>
      <c r="AB16" s="6" t="s">
        <v>136</v>
      </c>
      <c r="AC16" s="4">
        <f>COUNTIF(K14:K23,"1")</f>
        <v>0</v>
      </c>
      <c r="AE16" s="6" t="s">
        <v>136</v>
      </c>
      <c r="AF16" s="4">
        <f>COUNTIF(K25:K40,"1")</f>
        <v>0</v>
      </c>
      <c r="AH16" s="6" t="s">
        <v>136</v>
      </c>
      <c r="AI16" s="4">
        <f>COUNTIF(K42:K78,"1")</f>
        <v>0</v>
      </c>
    </row>
    <row r="17">
      <c r="A17" s="4">
        <v>314908.0</v>
      </c>
      <c r="B17" s="9" t="s">
        <v>11</v>
      </c>
      <c r="C17" s="4">
        <v>81.0</v>
      </c>
      <c r="D17" s="10">
        <v>6.16</v>
      </c>
      <c r="E17" s="11" t="str">
        <f t="array" ref="E17">_xludf.IFS(D17&gt;10, 1, D17&lt;4, 2, TRUE, 0)</f>
        <v>#NAME?</v>
      </c>
      <c r="F17" s="10">
        <v>3.14</v>
      </c>
      <c r="G17" s="11" t="str">
        <f t="array" ref="G17">_xludf.IFS(F17&gt;6.2, 1, F17&lt;3.7, 2, TRUE, 0)</f>
        <v>#NAME?</v>
      </c>
      <c r="H17" s="10">
        <v>10.4</v>
      </c>
      <c r="I17" s="11" t="str">
        <f t="array" ref="I17">_xludf.IFS(H17&gt;18, 1, H17&lt;13, 2, TRUE, 0)</f>
        <v>#NAME?</v>
      </c>
      <c r="J17" s="10">
        <v>29.2</v>
      </c>
      <c r="K17" s="11" t="str">
        <f t="array" ref="K17">_xludf.IFS(J17&gt;55, 1, J17&lt;34, 2, TRUE, 0)</f>
        <v>#NAME?</v>
      </c>
      <c r="L17" s="10">
        <v>107.0</v>
      </c>
      <c r="M17" s="11" t="str">
        <f t="array" ref="M17">_xludf.IFS(L17&gt;100, 1, L17&lt;70, 2, TRUE, 0)</f>
        <v>#NAME?</v>
      </c>
      <c r="N17" s="10">
        <v>56.4</v>
      </c>
      <c r="O17" s="11" t="str">
        <f t="array" ref="O17">_xludf.IFS(N17&gt;20, 1, N17&lt;8, 2, TRUE, 0)</f>
        <v>#NAME?</v>
      </c>
      <c r="P17" s="10">
        <v>6.5</v>
      </c>
      <c r="Q17" s="11" t="str">
        <f t="array" ref="Q17">_xludf.IFS(P17&gt;1.3, 1, P17&lt;0.7, 2, TRUE, 0)</f>
        <v>#NAME?</v>
      </c>
      <c r="R17" s="10">
        <v>36.0</v>
      </c>
      <c r="S17" s="11" t="str">
        <f t="array" ref="S17">_xludf.IFS(R17&gt;52, 1, R17&lt;7, 2, TRUE, 0)</f>
        <v>#NAME?</v>
      </c>
      <c r="T17" s="10">
        <v>133.0</v>
      </c>
      <c r="U17" s="11" t="str">
        <f t="array" ref="U17">_xludf.IFS(T17&gt;146, 1, T17&lt;136, 2, TRUE, 0)</f>
        <v>#NAME?</v>
      </c>
      <c r="V17" s="10">
        <v>5.2</v>
      </c>
      <c r="W17" s="11" t="str">
        <f t="array" ref="W17">_xludf.IFS(V17&gt;5.1, 1, V17&lt;3.5, 2, TRUE, 0)</f>
        <v>#NAME?</v>
      </c>
      <c r="Y17" s="6" t="s">
        <v>137</v>
      </c>
      <c r="Z17" s="4">
        <f>COUNTIF(K3:K12,"0")</f>
        <v>0</v>
      </c>
      <c r="AB17" s="6" t="s">
        <v>137</v>
      </c>
      <c r="AC17" s="4">
        <f>COUNTIF(K14:K23,"0")</f>
        <v>0</v>
      </c>
      <c r="AE17" s="6" t="s">
        <v>137</v>
      </c>
      <c r="AF17" s="4">
        <f>COUNTIF(K25:K40,"0")</f>
        <v>0</v>
      </c>
      <c r="AH17" s="6" t="s">
        <v>137</v>
      </c>
      <c r="AI17" s="4">
        <f>COUNTIF(K42:K78,"0")</f>
        <v>0</v>
      </c>
    </row>
    <row r="18">
      <c r="A18" s="4">
        <v>320078.0</v>
      </c>
      <c r="B18" s="9" t="s">
        <v>11</v>
      </c>
      <c r="C18" s="4">
        <v>68.0</v>
      </c>
      <c r="D18" s="10">
        <v>4.83</v>
      </c>
      <c r="E18" s="11" t="str">
        <f t="array" ref="E18">_xludf.IFS(D18&gt;10, 1, D18&lt;4, 2, TRUE, 0)</f>
        <v>#NAME?</v>
      </c>
      <c r="F18" s="10">
        <v>3.57</v>
      </c>
      <c r="G18" s="11" t="str">
        <f t="array" ref="G18">_xludf.IFS(F18&gt;6.2, 1, F18&lt;3.7, 2, TRUE, 0)</f>
        <v>#NAME?</v>
      </c>
      <c r="H18" s="10">
        <v>10.7</v>
      </c>
      <c r="I18" s="11" t="str">
        <f t="array" ref="I18">_xludf.IFS(H18&gt;18, 1, H18&lt;13, 2, TRUE, 0)</f>
        <v>#NAME?</v>
      </c>
      <c r="J18" s="10">
        <v>30.3</v>
      </c>
      <c r="K18" s="11" t="str">
        <f t="array" ref="K18">_xludf.IFS(J18&gt;55, 1, J18&lt;34, 2, TRUE, 0)</f>
        <v>#NAME?</v>
      </c>
      <c r="L18" s="10">
        <v>195.0</v>
      </c>
      <c r="M18" s="11" t="str">
        <f t="array" ref="M18">_xludf.IFS(L18&gt;100, 1, L18&lt;70, 2, TRUE, 0)</f>
        <v>#NAME?</v>
      </c>
      <c r="N18" s="10">
        <v>37.7</v>
      </c>
      <c r="O18" s="11" t="str">
        <f t="array" ref="O18">_xludf.IFS(N18&gt;20, 1, N18&lt;8, 2, TRUE, 0)</f>
        <v>#NAME?</v>
      </c>
      <c r="P18" s="10">
        <v>8.4</v>
      </c>
      <c r="Q18" s="11" t="str">
        <f t="array" ref="Q18">_xludf.IFS(P18&gt;1.3, 1, P18&lt;0.7, 2, TRUE, 0)</f>
        <v>#NAME?</v>
      </c>
      <c r="R18" s="10">
        <v>9.0</v>
      </c>
      <c r="S18" s="11" t="str">
        <f t="array" ref="S18">_xludf.IFS(R18&gt;52, 1, R18&lt;7, 2, TRUE, 0)</f>
        <v>#NAME?</v>
      </c>
      <c r="T18" s="10">
        <v>128.0</v>
      </c>
      <c r="U18" s="11" t="str">
        <f t="array" ref="U18">_xludf.IFS(T18&gt;146, 1, T18&lt;136, 2, TRUE, 0)</f>
        <v>#NAME?</v>
      </c>
      <c r="V18" s="10">
        <v>4.8</v>
      </c>
      <c r="W18" s="11" t="str">
        <f t="array" ref="W18">_xludf.IFS(V18&gt;5.1, 1, V18&lt;3.5, 2, TRUE, 0)</f>
        <v>#NAME?</v>
      </c>
      <c r="Y18" s="6" t="s">
        <v>138</v>
      </c>
      <c r="Z18" s="4">
        <f>COUNTIF(K3:K12,"2")</f>
        <v>0</v>
      </c>
      <c r="AB18" s="6" t="s">
        <v>138</v>
      </c>
      <c r="AC18" s="4">
        <f>COUNTIF(K14:K23,"2")</f>
        <v>0</v>
      </c>
      <c r="AE18" s="6" t="s">
        <v>138</v>
      </c>
      <c r="AF18" s="4">
        <f>COUNTIF(K25:K40,"2")</f>
        <v>0</v>
      </c>
      <c r="AH18" s="6" t="s">
        <v>138</v>
      </c>
      <c r="AI18" s="4">
        <f>COUNTIF(K42:K78,"2")</f>
        <v>0</v>
      </c>
    </row>
    <row r="19">
      <c r="A19" s="4">
        <v>323098.0</v>
      </c>
      <c r="B19" s="9" t="s">
        <v>21</v>
      </c>
      <c r="C19" s="4">
        <v>49.0</v>
      </c>
      <c r="D19" s="10">
        <v>9.85</v>
      </c>
      <c r="E19" s="11" t="str">
        <f t="array" ref="E19">_xludf.IFS(D19&gt;10, 1, D19&lt;4, 2, TRUE, 0)</f>
        <v>#NAME?</v>
      </c>
      <c r="F19" s="10">
        <v>3.71</v>
      </c>
      <c r="G19" s="11" t="str">
        <f t="array" ref="G19">_xludf.IFS(F19&gt;6.2, 1, F19&lt;3.7, 2, TRUE, 0)</f>
        <v>#NAME?</v>
      </c>
      <c r="H19" s="10">
        <v>10.3</v>
      </c>
      <c r="I19" s="11" t="str">
        <f t="array" ref="I19">_xludf.IFS(H19&gt;18, 1, H19&lt;13, 2, TRUE, 0)</f>
        <v>#NAME?</v>
      </c>
      <c r="J19" s="10">
        <v>31.4</v>
      </c>
      <c r="K19" s="11" t="str">
        <f t="array" ref="K19">_xludf.IFS(J19&gt;55, 1, J19&lt;34, 2, TRUE, 0)</f>
        <v>#NAME?</v>
      </c>
      <c r="L19" s="10">
        <v>93.0</v>
      </c>
      <c r="M19" s="11" t="str">
        <f t="array" ref="M19">_xludf.IFS(L19&gt;100, 1, L19&lt;70, 2, TRUE, 0)</f>
        <v>#NAME?</v>
      </c>
      <c r="N19" s="10">
        <v>64.8</v>
      </c>
      <c r="O19" s="11" t="str">
        <f t="array" ref="O19">_xludf.IFS(N19&gt;20, 1, N19&lt;8, 2, TRUE, 0)</f>
        <v>#NAME?</v>
      </c>
      <c r="P19" s="10">
        <v>9.8</v>
      </c>
      <c r="Q19" s="11" t="str">
        <f t="array" ref="Q19">_xludf.IFS(P19&gt;1.3, 1, P19&lt;0.7, 2, TRUE, 0)</f>
        <v>#NAME?</v>
      </c>
      <c r="R19" s="10">
        <v>12.0</v>
      </c>
      <c r="S19" s="11" t="str">
        <f t="array" ref="S19">_xludf.IFS(R19&gt;52, 1, R19&lt;7, 2, TRUE, 0)</f>
        <v>#NAME?</v>
      </c>
      <c r="T19" s="10">
        <v>134.0</v>
      </c>
      <c r="U19" s="11" t="str">
        <f t="array" ref="U19">_xludf.IFS(T19&gt;146, 1, T19&lt;136, 2, TRUE, 0)</f>
        <v>#NAME?</v>
      </c>
      <c r="V19" s="10">
        <v>5.1</v>
      </c>
      <c r="W19" s="11" t="str">
        <f t="array" ref="W19">_xludf.IFS(V19&gt;5.1, 1, V19&lt;3.5, 2, TRUE, 0)</f>
        <v>#NAME?</v>
      </c>
    </row>
    <row r="20">
      <c r="A20" s="4">
        <v>331383.0</v>
      </c>
      <c r="B20" s="9" t="s">
        <v>11</v>
      </c>
      <c r="C20" s="4">
        <v>69.0</v>
      </c>
      <c r="D20" s="10">
        <v>9.07</v>
      </c>
      <c r="E20" s="11" t="str">
        <f t="array" ref="E20">_xludf.IFS(D20&gt;10, 1, D20&lt;4, 2, TRUE, 0)</f>
        <v>#NAME?</v>
      </c>
      <c r="F20" s="10">
        <v>2.82</v>
      </c>
      <c r="G20" s="11" t="str">
        <f t="array" ref="G20">_xludf.IFS(F20&gt;6.2, 1, F20&lt;3.7, 2, TRUE, 0)</f>
        <v>#NAME?</v>
      </c>
      <c r="H20" s="10">
        <v>8.6</v>
      </c>
      <c r="I20" s="11" t="str">
        <f t="array" ref="I20">_xludf.IFS(H20&gt;18, 1, H20&lt;13, 2, TRUE, 0)</f>
        <v>#NAME?</v>
      </c>
      <c r="J20" s="10">
        <v>25.7</v>
      </c>
      <c r="K20" s="11" t="str">
        <f t="array" ref="K20">_xludf.IFS(J20&gt;55, 1, J20&lt;34, 2, TRUE, 0)</f>
        <v>#NAME?</v>
      </c>
      <c r="L20" s="10">
        <v>166.0</v>
      </c>
      <c r="M20" s="11" t="str">
        <f t="array" ref="M20">_xludf.IFS(L20&gt;100, 1, L20&lt;70, 2, TRUE, 0)</f>
        <v>#NAME?</v>
      </c>
      <c r="N20" s="10">
        <v>69.6</v>
      </c>
      <c r="O20" s="11" t="str">
        <f t="array" ref="O20">_xludf.IFS(N20&gt;20, 1, N20&lt;8, 2, TRUE, 0)</f>
        <v>#NAME?</v>
      </c>
      <c r="P20" s="10">
        <v>10.4</v>
      </c>
      <c r="Q20" s="11" t="str">
        <f t="array" ref="Q20">_xludf.IFS(P20&gt;1.3, 1, P20&lt;0.7, 2, TRUE, 0)</f>
        <v>#NAME?</v>
      </c>
      <c r="R20" s="10">
        <v>12.0</v>
      </c>
      <c r="S20" s="11" t="str">
        <f t="array" ref="S20">_xludf.IFS(R20&gt;52, 1, R20&lt;7, 2, TRUE, 0)</f>
        <v>#NAME?</v>
      </c>
      <c r="T20" s="10">
        <v>136.0</v>
      </c>
      <c r="U20" s="11" t="str">
        <f t="array" ref="U20">_xludf.IFS(T20&gt;146, 1, T20&lt;136, 2, TRUE, 0)</f>
        <v>#NAME?</v>
      </c>
      <c r="V20" s="10">
        <v>5.0</v>
      </c>
      <c r="W20" s="11" t="str">
        <f t="array" ref="W20">_xludf.IFS(V20&gt;5.1, 1, V20&lt;3.5, 2, TRUE, 0)</f>
        <v>#NAME?</v>
      </c>
      <c r="Y20" s="6" t="s">
        <v>139</v>
      </c>
      <c r="Z20" s="4">
        <f>COUNTIF(M3:M12,"1")</f>
        <v>0</v>
      </c>
      <c r="AB20" s="6" t="s">
        <v>139</v>
      </c>
      <c r="AC20" s="4">
        <f>COUNTIF(M14:M23,"1")</f>
        <v>0</v>
      </c>
      <c r="AE20" s="6" t="s">
        <v>139</v>
      </c>
      <c r="AF20" s="4">
        <f>COUNTIF(M25:M40,"1")</f>
        <v>0</v>
      </c>
      <c r="AH20" s="6" t="s">
        <v>139</v>
      </c>
      <c r="AI20" s="4">
        <f>COUNTIF(M42:M78,"1")</f>
        <v>0</v>
      </c>
    </row>
    <row r="21" ht="15.75" customHeight="1">
      <c r="A21" s="4">
        <v>338780.0</v>
      </c>
      <c r="B21" s="9" t="s">
        <v>11</v>
      </c>
      <c r="C21" s="4">
        <v>70.0</v>
      </c>
      <c r="D21" s="10">
        <v>6.31</v>
      </c>
      <c r="E21" s="11" t="str">
        <f t="array" ref="E21">_xludf.IFS(D21&gt;10, 1, D21&lt;4, 2, TRUE, 0)</f>
        <v>#NAME?</v>
      </c>
      <c r="F21" s="10">
        <v>4.0</v>
      </c>
      <c r="G21" s="11" t="str">
        <f t="array" ref="G21">_xludf.IFS(F21&gt;6.2, 1, F21&lt;3.7, 2, TRUE, 0)</f>
        <v>#NAME?</v>
      </c>
      <c r="H21" s="10">
        <v>11.7</v>
      </c>
      <c r="I21" s="11" t="str">
        <f t="array" ref="I21">_xludf.IFS(H21&gt;18, 1, H21&lt;13, 2, TRUE, 0)</f>
        <v>#NAME?</v>
      </c>
      <c r="J21" s="10">
        <v>33.3</v>
      </c>
      <c r="K21" s="11" t="str">
        <f t="array" ref="K21">_xludf.IFS(J21&gt;55, 1, J21&lt;34, 2, TRUE, 0)</f>
        <v>#NAME?</v>
      </c>
      <c r="L21" s="10">
        <v>265.0</v>
      </c>
      <c r="M21" s="11" t="str">
        <f t="array" ref="M21">_xludf.IFS(L21&gt;100, 1, L21&lt;70, 2, TRUE, 0)</f>
        <v>#NAME?</v>
      </c>
      <c r="N21" s="10">
        <v>59.1</v>
      </c>
      <c r="O21" s="11" t="str">
        <f t="array" ref="O21">_xludf.IFS(N21&gt;20, 1, N21&lt;8, 2, TRUE, 0)</f>
        <v>#NAME?</v>
      </c>
      <c r="P21" s="10">
        <v>8.6</v>
      </c>
      <c r="Q21" s="11" t="str">
        <f t="array" ref="Q21">_xludf.IFS(P21&gt;1.3, 1, P21&lt;0.7, 2, TRUE, 0)</f>
        <v>#NAME?</v>
      </c>
      <c r="R21" s="10">
        <v>12.0</v>
      </c>
      <c r="S21" s="11" t="str">
        <f t="array" ref="S21">_xludf.IFS(R21&gt;52, 1, R21&lt;7, 2, TRUE, 0)</f>
        <v>#NAME?</v>
      </c>
      <c r="T21" s="10">
        <v>136.0</v>
      </c>
      <c r="U21" s="11" t="str">
        <f t="array" ref="U21">_xludf.IFS(T21&gt;146, 1, T21&lt;136, 2, TRUE, 0)</f>
        <v>#NAME?</v>
      </c>
      <c r="V21" s="10">
        <v>4.0</v>
      </c>
      <c r="W21" s="11" t="str">
        <f t="array" ref="W21">_xludf.IFS(V21&gt;5.1, 1, V21&lt;3.5, 2, TRUE, 0)</f>
        <v>#NAME?</v>
      </c>
      <c r="Y21" s="6" t="s">
        <v>140</v>
      </c>
      <c r="Z21" s="4">
        <f>COUNTIF(M3:M12,"0")</f>
        <v>0</v>
      </c>
      <c r="AB21" s="6" t="s">
        <v>140</v>
      </c>
      <c r="AC21" s="4">
        <f>COUNTIF(M14:M23,"0")</f>
        <v>0</v>
      </c>
      <c r="AE21" s="6" t="s">
        <v>140</v>
      </c>
      <c r="AF21" s="4">
        <f>COUNTIF(M25:M40,"0")</f>
        <v>0</v>
      </c>
      <c r="AH21" s="6" t="s">
        <v>140</v>
      </c>
      <c r="AI21" s="4">
        <f>COUNTIF(M42:M78,"0")</f>
        <v>0</v>
      </c>
    </row>
    <row r="22" ht="15.75" customHeight="1">
      <c r="A22" s="4">
        <v>345858.0</v>
      </c>
      <c r="B22" s="9" t="s">
        <v>11</v>
      </c>
      <c r="C22" s="4">
        <v>69.0</v>
      </c>
      <c r="D22" s="10">
        <v>6.7</v>
      </c>
      <c r="E22" s="11" t="str">
        <f t="array" ref="E22">_xludf.IFS(D22&gt;10, 1, D22&lt;4, 2, TRUE, 0)</f>
        <v>#NAME?</v>
      </c>
      <c r="F22" s="10">
        <v>3.84</v>
      </c>
      <c r="G22" s="11" t="str">
        <f t="array" ref="G22">_xludf.IFS(F22&gt;6.2, 1, F22&lt;3.7, 2, TRUE, 0)</f>
        <v>#NAME?</v>
      </c>
      <c r="H22" s="10">
        <v>11.3</v>
      </c>
      <c r="I22" s="11" t="str">
        <f t="array" ref="I22">_xludf.IFS(H22&gt;18, 1, H22&lt;13, 2, TRUE, 0)</f>
        <v>#NAME?</v>
      </c>
      <c r="J22" s="10">
        <v>33.1</v>
      </c>
      <c r="K22" s="11" t="str">
        <f t="array" ref="K22">_xludf.IFS(J22&gt;55, 1, J22&lt;34, 2, TRUE, 0)</f>
        <v>#NAME?</v>
      </c>
      <c r="L22" s="10">
        <v>106.0</v>
      </c>
      <c r="M22" s="11" t="str">
        <f t="array" ref="M22">_xludf.IFS(L22&gt;100, 1, L22&lt;70, 2, TRUE, 0)</f>
        <v>#NAME?</v>
      </c>
      <c r="N22" s="10">
        <v>74.4</v>
      </c>
      <c r="O22" s="11" t="str">
        <f t="array" ref="O22">_xludf.IFS(N22&gt;20, 1, N22&lt;8, 2, TRUE, 0)</f>
        <v>#NAME?</v>
      </c>
      <c r="P22" s="10">
        <v>11.3</v>
      </c>
      <c r="Q22" s="11" t="str">
        <f t="array" ref="Q22">_xludf.IFS(P22&gt;1.3, 1, P22&lt;0.7, 2, TRUE, 0)</f>
        <v>#NAME?</v>
      </c>
      <c r="R22" s="10">
        <v>12.0</v>
      </c>
      <c r="S22" s="11" t="str">
        <f t="array" ref="S22">_xludf.IFS(R22&gt;52, 1, R22&lt;7, 2, TRUE, 0)</f>
        <v>#NAME?</v>
      </c>
      <c r="T22" s="10">
        <v>140.0</v>
      </c>
      <c r="U22" s="11" t="str">
        <f t="array" ref="U22">_xludf.IFS(T22&gt;146, 1, T22&lt;136, 2, TRUE, 0)</f>
        <v>#NAME?</v>
      </c>
      <c r="V22" s="10">
        <v>3.8</v>
      </c>
      <c r="W22" s="11" t="str">
        <f t="array" ref="W22">_xludf.IFS(V22&gt;5.1, 1, V22&lt;3.5, 2, TRUE, 0)</f>
        <v>#NAME?</v>
      </c>
      <c r="Y22" s="6" t="s">
        <v>141</v>
      </c>
      <c r="Z22" s="4">
        <f>COUNTIF(M3:M12,"2")</f>
        <v>0</v>
      </c>
      <c r="AB22" s="6" t="s">
        <v>141</v>
      </c>
      <c r="AC22" s="4">
        <f>COUNTIF(M14:M23,"2")</f>
        <v>0</v>
      </c>
      <c r="AE22" s="6" t="s">
        <v>141</v>
      </c>
      <c r="AF22" s="4">
        <f>COUNTIF(M25:M40,"2")</f>
        <v>0</v>
      </c>
      <c r="AH22" s="6" t="s">
        <v>141</v>
      </c>
      <c r="AI22" s="4">
        <f>COUNTIF(M42:M78,"2")</f>
        <v>0</v>
      </c>
    </row>
    <row r="23" ht="15.75" customHeight="1">
      <c r="A23" s="14">
        <v>347741.0</v>
      </c>
      <c r="B23" s="15" t="s">
        <v>21</v>
      </c>
      <c r="C23" s="14">
        <v>63.0</v>
      </c>
      <c r="D23" s="10">
        <v>6.64</v>
      </c>
      <c r="E23" s="11" t="str">
        <f t="array" ref="E23">_xludf.IFS(D23&gt;10, 1, D23&lt;4, 2, TRUE, 0)</f>
        <v>#NAME?</v>
      </c>
      <c r="F23" s="10">
        <v>3.15</v>
      </c>
      <c r="G23" s="11" t="str">
        <f t="array" ref="G23">_xludf.IFS(F23&gt;6.2, 1, F23&lt;3.7, 2, TRUE, 0)</f>
        <v>#NAME?</v>
      </c>
      <c r="H23" s="10">
        <v>9.5</v>
      </c>
      <c r="I23" s="11" t="str">
        <f t="array" ref="I23">_xludf.IFS(H23&gt;18, 1, H23&lt;13, 2, TRUE, 0)</f>
        <v>#NAME?</v>
      </c>
      <c r="J23" s="10">
        <v>29.1</v>
      </c>
      <c r="K23" s="11" t="str">
        <f t="array" ref="K23">_xludf.IFS(J23&gt;55, 1, J23&lt;34, 2, TRUE, 0)</f>
        <v>#NAME?</v>
      </c>
      <c r="L23" s="10">
        <v>77.0</v>
      </c>
      <c r="M23" s="11" t="str">
        <f t="array" ref="M23">_xludf.IFS(L23&gt;100, 1, L23&lt;70, 2, TRUE, 0)</f>
        <v>#NAME?</v>
      </c>
      <c r="N23" s="10">
        <v>77.2</v>
      </c>
      <c r="O23" s="11" t="str">
        <f t="array" ref="O23">_xludf.IFS(N23&gt;20, 1, N23&lt;8, 2, TRUE, 0)</f>
        <v>#NAME?</v>
      </c>
      <c r="P23" s="10">
        <v>10.9</v>
      </c>
      <c r="Q23" s="11" t="str">
        <f t="array" ref="Q23">_xludf.IFS(P23&gt;1.3, 1, P23&lt;0.7, 2, TRUE, 0)</f>
        <v>#NAME?</v>
      </c>
      <c r="R23" s="10">
        <v>16.0</v>
      </c>
      <c r="S23" s="11" t="str">
        <f t="array" ref="S23">_xludf.IFS(R23&gt;52, 1, R23&lt;7, 2, TRUE, 0)</f>
        <v>#NAME?</v>
      </c>
      <c r="T23" s="10">
        <v>141.0</v>
      </c>
      <c r="U23" s="11" t="str">
        <f t="array" ref="U23">_xludf.IFS(T23&gt;146, 1, T23&lt;136, 2, TRUE, 0)</f>
        <v>#NAME?</v>
      </c>
      <c r="V23" s="10">
        <v>4.2</v>
      </c>
      <c r="W23" s="11" t="str">
        <f t="array" ref="W23">_xludf.IFS(V23&gt;5.1, 1, V23&lt;3.5, 2, TRUE, 0)</f>
        <v>#NAME?</v>
      </c>
    </row>
    <row r="24" ht="15.75" customHeight="1">
      <c r="A24" s="4" t="s">
        <v>29</v>
      </c>
      <c r="B24" s="9"/>
      <c r="C24" s="4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Y24" s="6" t="s">
        <v>142</v>
      </c>
      <c r="Z24" s="4">
        <f>COUNTIF(O3:O12,"1")</f>
        <v>0</v>
      </c>
      <c r="AB24" s="6" t="s">
        <v>142</v>
      </c>
      <c r="AC24" s="4">
        <f>COUNTIF(O14:O23,"1")</f>
        <v>0</v>
      </c>
      <c r="AE24" s="6" t="s">
        <v>142</v>
      </c>
      <c r="AF24" s="4">
        <f>COUNTIF(O25:O40,"1")</f>
        <v>0</v>
      </c>
      <c r="AH24" s="6" t="s">
        <v>142</v>
      </c>
      <c r="AI24" s="4">
        <f>COUNTIF(O42:O78,"1")</f>
        <v>0</v>
      </c>
    </row>
    <row r="25" ht="15.75" customHeight="1">
      <c r="A25" s="4">
        <v>106332.0</v>
      </c>
      <c r="B25" s="9" t="s">
        <v>11</v>
      </c>
      <c r="C25" s="4">
        <v>83.0</v>
      </c>
      <c r="D25" s="10">
        <v>5.11</v>
      </c>
      <c r="E25" s="11" t="str">
        <f t="array" ref="E25">_xludf.IFS(D25&gt;10, 1, D25&lt;4, 2, TRUE, 0)</f>
        <v>#NAME?</v>
      </c>
      <c r="F25" s="10">
        <v>2.66</v>
      </c>
      <c r="G25" s="11" t="str">
        <f t="array" ref="G25">_xludf.IFS(F25&gt;6.2, 1, F25&lt;3.7, 2, TRUE, 0)</f>
        <v>#NAME?</v>
      </c>
      <c r="H25" s="10">
        <v>9.1</v>
      </c>
      <c r="I25" s="11" t="str">
        <f t="array" ref="I25">_xludf.IFS(H25&gt;18, 1, H25&lt;13, 2, TRUE, 0)</f>
        <v>#NAME?</v>
      </c>
      <c r="J25" s="10">
        <v>27.1</v>
      </c>
      <c r="K25" s="11" t="str">
        <f t="array" ref="K25">_xludf.IFS(J25&gt;55, 1, J25&lt;34, 2, TRUE, 0)</f>
        <v>#NAME?</v>
      </c>
      <c r="L25" s="10">
        <v>176.0</v>
      </c>
      <c r="M25" s="11" t="str">
        <f t="array" ref="M25">_xludf.IFS(L25&gt;100, 1, L25&lt;70, 2, TRUE, 0)</f>
        <v>#NAME?</v>
      </c>
      <c r="N25" s="10">
        <v>74.4</v>
      </c>
      <c r="O25" s="11" t="str">
        <f t="array" ref="O25">_xludf.IFS(N25&gt;20, 1, N25&lt;8, 2, TRUE, 0)</f>
        <v>#NAME?</v>
      </c>
      <c r="P25" s="10">
        <v>9.1</v>
      </c>
      <c r="Q25" s="11" t="str">
        <f t="array" ref="Q25">_xludf.IFS(P25&gt;1.3, 1, P25&lt;0.7, 2, TRUE, 0)</f>
        <v>#NAME?</v>
      </c>
      <c r="R25" s="10">
        <v>13.0</v>
      </c>
      <c r="S25" s="11" t="str">
        <f t="array" ref="S25">_xludf.IFS(R25&gt;52, 1, R25&lt;7, 2, TRUE, 0)</f>
        <v>#NAME?</v>
      </c>
      <c r="T25" s="10">
        <v>138.0</v>
      </c>
      <c r="U25" s="11" t="str">
        <f t="array" ref="U25">_xludf.IFS(T25&gt;146, 1, T25&lt;136, 2, TRUE, 0)</f>
        <v>#NAME?</v>
      </c>
      <c r="V25" s="10">
        <v>4.9</v>
      </c>
      <c r="W25" s="11" t="str">
        <f t="array" ref="W25">_xludf.IFS(V25&gt;5.1, 1, V25&lt;3.5, 2, TRUE, 0)</f>
        <v>#NAME?</v>
      </c>
      <c r="Y25" s="6" t="s">
        <v>143</v>
      </c>
      <c r="Z25" s="4">
        <f>COUNTIF(O3:O12,"0")</f>
        <v>0</v>
      </c>
      <c r="AB25" s="6" t="s">
        <v>143</v>
      </c>
      <c r="AC25" s="4">
        <f>COUNTIF(O14:O23,"0")</f>
        <v>0</v>
      </c>
      <c r="AE25" s="6" t="s">
        <v>143</v>
      </c>
      <c r="AF25" s="4">
        <f>COUNTIF(O25:O40,"0")</f>
        <v>0</v>
      </c>
      <c r="AH25" s="6" t="s">
        <v>143</v>
      </c>
      <c r="AI25" s="4">
        <f>COUNTIF(O42:O78,"0")</f>
        <v>0</v>
      </c>
    </row>
    <row r="26" ht="15.75" customHeight="1">
      <c r="A26" s="4">
        <v>106355.0</v>
      </c>
      <c r="B26" s="9" t="s">
        <v>21</v>
      </c>
      <c r="C26" s="4">
        <v>59.0</v>
      </c>
      <c r="D26" s="10">
        <v>6.35</v>
      </c>
      <c r="E26" s="11" t="str">
        <f t="array" ref="E26">_xludf.IFS(D26&gt;10, 1, D26&lt;4, 2, TRUE, 0)</f>
        <v>#NAME?</v>
      </c>
      <c r="F26" s="10">
        <v>3.57</v>
      </c>
      <c r="G26" s="11" t="str">
        <f t="array" ref="G26">_xludf.IFS(F26&gt;6.2, 1, F26&lt;3.7, 2, TRUE, 0)</f>
        <v>#NAME?</v>
      </c>
      <c r="H26" s="10">
        <v>11.2</v>
      </c>
      <c r="I26" s="11" t="str">
        <f t="array" ref="I26">_xludf.IFS(H26&gt;18, 1, H26&lt;13, 2, TRUE, 0)</f>
        <v>#NAME?</v>
      </c>
      <c r="J26" s="10">
        <v>34.1</v>
      </c>
      <c r="K26" s="11" t="str">
        <f t="array" ref="K26">_xludf.IFS(J26&gt;55, 1, J26&lt;34, 2, TRUE, 0)</f>
        <v>#NAME?</v>
      </c>
      <c r="L26" s="10">
        <v>93.0</v>
      </c>
      <c r="M26" s="11" t="str">
        <f t="array" ref="M26">_xludf.IFS(L26&gt;100, 1, L26&lt;70, 2, TRUE, 0)</f>
        <v>#NAME?</v>
      </c>
      <c r="N26" s="10">
        <v>39.3</v>
      </c>
      <c r="O26" s="11" t="str">
        <f t="array" ref="O26">_xludf.IFS(N26&gt;20, 1, N26&lt;8, 2, TRUE, 0)</f>
        <v>#NAME?</v>
      </c>
      <c r="P26" s="10">
        <v>7.7</v>
      </c>
      <c r="Q26" s="11" t="str">
        <f t="array" ref="Q26">_xludf.IFS(P26&gt;1.3, 1, P26&lt;0.7, 2, TRUE, 0)</f>
        <v>#NAME?</v>
      </c>
      <c r="R26" s="10">
        <v>6.0</v>
      </c>
      <c r="S26" s="11" t="str">
        <f t="array" ref="S26">_xludf.IFS(R26&gt;52, 1, R26&lt;7, 2, TRUE, 0)</f>
        <v>#NAME?</v>
      </c>
      <c r="T26" s="10">
        <v>136.0</v>
      </c>
      <c r="U26" s="11" t="str">
        <f t="array" ref="U26">_xludf.IFS(T26&gt;146, 1, T26&lt;136, 2, TRUE, 0)</f>
        <v>#NAME?</v>
      </c>
      <c r="V26" s="10">
        <v>4.1</v>
      </c>
      <c r="W26" s="11" t="str">
        <f t="array" ref="W26">_xludf.IFS(V26&gt;5.1, 1, V26&lt;3.5, 2, TRUE, 0)</f>
        <v>#NAME?</v>
      </c>
      <c r="Y26" s="6" t="s">
        <v>144</v>
      </c>
      <c r="Z26" s="4">
        <f>COUNTIF(O3:O12,"2")</f>
        <v>0</v>
      </c>
      <c r="AB26" s="6" t="s">
        <v>144</v>
      </c>
      <c r="AC26" s="4">
        <f>COUNTIF(O14:O23,"2")</f>
        <v>0</v>
      </c>
      <c r="AE26" s="6" t="s">
        <v>144</v>
      </c>
      <c r="AF26" s="4">
        <f>COUNTIF(O25:O40,"2")</f>
        <v>0</v>
      </c>
      <c r="AH26" s="6" t="s">
        <v>144</v>
      </c>
      <c r="AI26" s="4">
        <f>COUNTIF(O42:O78,"2")</f>
        <v>0</v>
      </c>
    </row>
    <row r="27" ht="15.75" customHeight="1">
      <c r="A27" s="4">
        <v>161436.0</v>
      </c>
      <c r="B27" s="9" t="s">
        <v>11</v>
      </c>
      <c r="C27" s="4">
        <v>63.0</v>
      </c>
      <c r="D27" s="10">
        <v>6.32</v>
      </c>
      <c r="E27" s="11" t="str">
        <f t="array" ref="E27">_xludf.IFS(D27&gt;10, 1, D27&lt;4, 2, TRUE, 0)</f>
        <v>#NAME?</v>
      </c>
      <c r="F27" s="10">
        <v>3.93</v>
      </c>
      <c r="G27" s="11" t="str">
        <f t="array" ref="G27">_xludf.IFS(F27&gt;6.2, 1, F27&lt;3.7, 2, TRUE, 0)</f>
        <v>#NAME?</v>
      </c>
      <c r="H27" s="10">
        <v>10.9</v>
      </c>
      <c r="I27" s="11" t="str">
        <f t="array" ref="I27">_xludf.IFS(H27&gt;18, 1, H27&lt;13, 2, TRUE, 0)</f>
        <v>#NAME?</v>
      </c>
      <c r="J27" s="10">
        <v>30.5</v>
      </c>
      <c r="K27" s="11" t="str">
        <f t="array" ref="K27">_xludf.IFS(J27&gt;55, 1, J27&lt;34, 2, TRUE, 0)</f>
        <v>#NAME?</v>
      </c>
      <c r="L27" s="10">
        <v>100.0</v>
      </c>
      <c r="M27" s="11" t="str">
        <f t="array" ref="M27">_xludf.IFS(L27&gt;100, 1, L27&lt;70, 2, TRUE, 0)</f>
        <v>#NAME?</v>
      </c>
      <c r="N27" s="10">
        <v>59.4</v>
      </c>
      <c r="O27" s="11" t="str">
        <f t="array" ref="O27">_xludf.IFS(N27&gt;20, 1, N27&lt;8, 2, TRUE, 0)</f>
        <v>#NAME?</v>
      </c>
      <c r="P27" s="10">
        <v>8.5</v>
      </c>
      <c r="Q27" s="11" t="str">
        <f t="array" ref="Q27">_xludf.IFS(P27&gt;1.3, 1, P27&lt;0.7, 2, TRUE, 0)</f>
        <v>#NAME?</v>
      </c>
      <c r="R27" s="10">
        <v>10.0</v>
      </c>
      <c r="S27" s="11" t="str">
        <f t="array" ref="S27">_xludf.IFS(R27&gt;52, 1, R27&lt;7, 2, TRUE, 0)</f>
        <v>#NAME?</v>
      </c>
      <c r="T27" s="10">
        <v>139.0</v>
      </c>
      <c r="U27" s="11" t="str">
        <f t="array" ref="U27">_xludf.IFS(T27&gt;146, 1, T27&lt;136, 2, TRUE, 0)</f>
        <v>#NAME?</v>
      </c>
      <c r="V27" s="10">
        <v>4.2</v>
      </c>
      <c r="W27" s="11" t="str">
        <f t="array" ref="W27">_xludf.IFS(V27&gt;5.1, 1, V27&lt;3.5, 2, TRUE, 0)</f>
        <v>#NAME?</v>
      </c>
    </row>
    <row r="28" ht="15.75" customHeight="1">
      <c r="A28" s="4">
        <v>165551.0</v>
      </c>
      <c r="B28" s="9" t="s">
        <v>21</v>
      </c>
      <c r="C28" s="4">
        <v>72.0</v>
      </c>
      <c r="D28" s="10">
        <v>8.62</v>
      </c>
      <c r="E28" s="11" t="str">
        <f t="array" ref="E28">_xludf.IFS(D28&gt;10, 1, D28&lt;4, 2, TRUE, 0)</f>
        <v>#NAME?</v>
      </c>
      <c r="F28" s="10">
        <v>4.19</v>
      </c>
      <c r="G28" s="11" t="str">
        <f t="array" ref="G28">_xludf.IFS(F28&gt;6.2, 1, F28&lt;3.7, 2, TRUE, 0)</f>
        <v>#NAME?</v>
      </c>
      <c r="H28" s="10">
        <v>12.2</v>
      </c>
      <c r="I28" s="11" t="str">
        <f t="array" ref="I28">_xludf.IFS(H28&gt;18, 1, H28&lt;13, 2, TRUE, 0)</f>
        <v>#NAME?</v>
      </c>
      <c r="J28" s="10">
        <v>36.2</v>
      </c>
      <c r="K28" s="11" t="str">
        <f t="array" ref="K28">_xludf.IFS(J28&gt;55, 1, J28&lt;34, 2, TRUE, 0)</f>
        <v>#NAME?</v>
      </c>
      <c r="L28" s="10">
        <v>131.0</v>
      </c>
      <c r="M28" s="11" t="str">
        <f t="array" ref="M28">_xludf.IFS(L28&gt;100, 1, L28&lt;70, 2, TRUE, 0)</f>
        <v>#NAME?</v>
      </c>
      <c r="N28" s="10">
        <v>78.2</v>
      </c>
      <c r="O28" s="11" t="str">
        <f t="array" ref="O28">_xludf.IFS(N28&gt;20, 1, N28&lt;8, 2, TRUE, 0)</f>
        <v>#NAME?</v>
      </c>
      <c r="P28" s="10">
        <v>10.1</v>
      </c>
      <c r="Q28" s="11" t="str">
        <f t="array" ref="Q28">_xludf.IFS(P28&gt;1.3, 1, P28&lt;0.7, 2, TRUE, 0)</f>
        <v>#NAME?</v>
      </c>
      <c r="R28" s="10">
        <v>12.0</v>
      </c>
      <c r="S28" s="11" t="str">
        <f t="array" ref="S28">_xludf.IFS(R28&gt;52, 1, R28&lt;7, 2, TRUE, 0)</f>
        <v>#NAME?</v>
      </c>
      <c r="T28" s="10">
        <v>135.0</v>
      </c>
      <c r="U28" s="11" t="str">
        <f t="array" ref="U28">_xludf.IFS(T28&gt;146, 1, T28&lt;136, 2, TRUE, 0)</f>
        <v>#NAME?</v>
      </c>
      <c r="V28" s="10">
        <v>5.2</v>
      </c>
      <c r="W28" s="11" t="str">
        <f t="array" ref="W28">_xludf.IFS(V28&gt;5.1, 1, V28&lt;3.5, 2, TRUE, 0)</f>
        <v>#NAME?</v>
      </c>
      <c r="Y28" s="6" t="s">
        <v>145</v>
      </c>
      <c r="Z28" s="4">
        <f>COUNTIF(Q3:Q12,"1")</f>
        <v>0</v>
      </c>
      <c r="AB28" s="6" t="s">
        <v>145</v>
      </c>
      <c r="AC28" s="4">
        <f>COUNTIF(Q14:Q23,"1")</f>
        <v>0</v>
      </c>
      <c r="AE28" s="6" t="s">
        <v>145</v>
      </c>
      <c r="AF28" s="4">
        <f>COUNTIF(Q25:Q40,"1")</f>
        <v>0</v>
      </c>
      <c r="AH28" s="6" t="s">
        <v>145</v>
      </c>
      <c r="AI28" s="4">
        <f>COUNTIF(Q42:Q78,"1")</f>
        <v>0</v>
      </c>
    </row>
    <row r="29" ht="15.75" customHeight="1">
      <c r="A29" s="4">
        <v>223535.0</v>
      </c>
      <c r="B29" s="9" t="s">
        <v>11</v>
      </c>
      <c r="C29" s="4">
        <v>62.0</v>
      </c>
      <c r="D29" s="10">
        <v>5.02</v>
      </c>
      <c r="E29" s="11" t="str">
        <f t="array" ref="E29">_xludf.IFS(D29&gt;10, 1, D29&lt;4, 2, TRUE, 0)</f>
        <v>#NAME?</v>
      </c>
      <c r="F29" s="10">
        <v>3.24</v>
      </c>
      <c r="G29" s="11" t="str">
        <f t="array" ref="G29">_xludf.IFS(F29&gt;6.2, 1, F29&lt;3.7, 2, TRUE, 0)</f>
        <v>#NAME?</v>
      </c>
      <c r="H29" s="10">
        <v>10.6</v>
      </c>
      <c r="I29" s="11" t="str">
        <f t="array" ref="I29">_xludf.IFS(H29&gt;18, 1, H29&lt;13, 2, TRUE, 0)</f>
        <v>#NAME?</v>
      </c>
      <c r="J29" s="10">
        <v>29.5</v>
      </c>
      <c r="K29" s="11" t="str">
        <f t="array" ref="K29">_xludf.IFS(J29&gt;55, 1, J29&lt;34, 2, TRUE, 0)</f>
        <v>#NAME?</v>
      </c>
      <c r="L29" s="10">
        <v>74.0</v>
      </c>
      <c r="M29" s="11" t="str">
        <f t="array" ref="M29">_xludf.IFS(L29&gt;100, 1, L29&lt;70, 2, TRUE, 0)</f>
        <v>#NAME?</v>
      </c>
      <c r="N29" s="10">
        <v>93.9</v>
      </c>
      <c r="O29" s="11" t="str">
        <f t="array" ref="O29">_xludf.IFS(N29&gt;20, 1, N29&lt;8, 2, TRUE, 0)</f>
        <v>#NAME?</v>
      </c>
      <c r="P29" s="10">
        <v>12.1</v>
      </c>
      <c r="Q29" s="11" t="str">
        <f t="array" ref="Q29">_xludf.IFS(P29&gt;1.3, 1, P29&lt;0.7, 2, TRUE, 0)</f>
        <v>#NAME?</v>
      </c>
      <c r="R29" s="10">
        <v>21.0</v>
      </c>
      <c r="S29" s="11" t="str">
        <f t="array" ref="S29">_xludf.IFS(R29&gt;52, 1, R29&lt;7, 2, TRUE, 0)</f>
        <v>#NAME?</v>
      </c>
      <c r="T29" s="10">
        <v>136.0</v>
      </c>
      <c r="U29" s="11" t="str">
        <f t="array" ref="U29">_xludf.IFS(T29&gt;146, 1, T29&lt;136, 2, TRUE, 0)</f>
        <v>#NAME?</v>
      </c>
      <c r="V29" s="10">
        <v>6.0</v>
      </c>
      <c r="W29" s="11" t="str">
        <f t="array" ref="W29">_xludf.IFS(V29&gt;5.1, 1, V29&lt;3.5, 2, TRUE, 0)</f>
        <v>#NAME?</v>
      </c>
      <c r="Y29" s="6" t="s">
        <v>146</v>
      </c>
      <c r="Z29" s="4">
        <f>COUNTIF(Q3:Q12,"0")</f>
        <v>0</v>
      </c>
      <c r="AB29" s="6" t="s">
        <v>146</v>
      </c>
      <c r="AC29" s="4">
        <f>COUNTIF(Q14:Q23,"0")</f>
        <v>0</v>
      </c>
      <c r="AE29" s="6" t="s">
        <v>146</v>
      </c>
      <c r="AF29" s="4">
        <f>COUNTIF(Q25:Q40,"0")</f>
        <v>0</v>
      </c>
      <c r="AH29" s="6" t="s">
        <v>146</v>
      </c>
      <c r="AI29" s="4">
        <f>COUNTIF(Q42:Q78,"0")</f>
        <v>0</v>
      </c>
    </row>
    <row r="30" ht="15.75" customHeight="1">
      <c r="A30" s="4">
        <v>278250.0</v>
      </c>
      <c r="B30" s="9" t="s">
        <v>11</v>
      </c>
      <c r="C30" s="4">
        <v>55.0</v>
      </c>
      <c r="D30" s="10">
        <v>6.63</v>
      </c>
      <c r="E30" s="11" t="str">
        <f t="array" ref="E30">_xludf.IFS(D30&gt;10, 1, D30&lt;4, 2, TRUE, 0)</f>
        <v>#NAME?</v>
      </c>
      <c r="F30" s="10">
        <v>3.56</v>
      </c>
      <c r="G30" s="11" t="str">
        <f t="array" ref="G30">_xludf.IFS(F30&gt;6.2, 1, F30&lt;3.7, 2, TRUE, 0)</f>
        <v>#NAME?</v>
      </c>
      <c r="H30" s="10">
        <v>10.6</v>
      </c>
      <c r="I30" s="11" t="str">
        <f t="array" ref="I30">_xludf.IFS(H30&gt;18, 1, H30&lt;13, 2, TRUE, 0)</f>
        <v>#NAME?</v>
      </c>
      <c r="J30" s="10">
        <v>30.6</v>
      </c>
      <c r="K30" s="11" t="str">
        <f t="array" ref="K30">_xludf.IFS(J30&gt;55, 1, J30&lt;34, 2, TRUE, 0)</f>
        <v>#NAME?</v>
      </c>
      <c r="L30" s="10">
        <v>105.0</v>
      </c>
      <c r="M30" s="11" t="str">
        <f t="array" ref="M30">_xludf.IFS(L30&gt;100, 1, L30&lt;70, 2, TRUE, 0)</f>
        <v>#NAME?</v>
      </c>
      <c r="N30" s="10">
        <v>51.9</v>
      </c>
      <c r="O30" s="11" t="str">
        <f t="array" ref="O30">_xludf.IFS(N30&gt;20, 1, N30&lt;8, 2, TRUE, 0)</f>
        <v>#NAME?</v>
      </c>
      <c r="P30" s="10">
        <v>11.7</v>
      </c>
      <c r="Q30" s="11" t="str">
        <f t="array" ref="Q30">_xludf.IFS(P30&gt;1.3, 1, P30&lt;0.7, 2, TRUE, 0)</f>
        <v>#NAME?</v>
      </c>
      <c r="R30" s="10">
        <v>10.0</v>
      </c>
      <c r="S30" s="11" t="str">
        <f t="array" ref="S30">_xludf.IFS(R30&gt;52, 1, R30&lt;7, 2, TRUE, 0)</f>
        <v>#NAME?</v>
      </c>
      <c r="T30" s="10">
        <v>137.0</v>
      </c>
      <c r="U30" s="11" t="str">
        <f t="array" ref="U30">_xludf.IFS(T30&gt;146, 1, T30&lt;136, 2, TRUE, 0)</f>
        <v>#NAME?</v>
      </c>
      <c r="V30" s="10">
        <v>4.0</v>
      </c>
      <c r="W30" s="11" t="str">
        <f t="array" ref="W30">_xludf.IFS(V30&gt;5.1, 1, V30&lt;3.5, 2, TRUE, 0)</f>
        <v>#NAME?</v>
      </c>
      <c r="Y30" s="6" t="s">
        <v>147</v>
      </c>
      <c r="Z30" s="4">
        <f>COUNTIF(Q3:Q12,"2")</f>
        <v>0</v>
      </c>
      <c r="AB30" s="6" t="s">
        <v>147</v>
      </c>
      <c r="AC30" s="4">
        <f>COUNTIF(Q14:Q23,"2")</f>
        <v>0</v>
      </c>
      <c r="AE30" s="6" t="s">
        <v>147</v>
      </c>
      <c r="AF30" s="4">
        <f>COUNTIF(Q25:Q40,"2")</f>
        <v>0</v>
      </c>
      <c r="AH30" s="6" t="s">
        <v>147</v>
      </c>
      <c r="AI30" s="4">
        <f>COUNTIF(Q42:Q78,"2")</f>
        <v>0</v>
      </c>
    </row>
    <row r="31" ht="15.75" customHeight="1">
      <c r="A31" s="4">
        <v>282862.0</v>
      </c>
      <c r="B31" s="9" t="s">
        <v>11</v>
      </c>
      <c r="C31" s="4">
        <v>70.0</v>
      </c>
      <c r="D31" s="10">
        <v>6.03</v>
      </c>
      <c r="E31" s="11" t="str">
        <f t="array" ref="E31">_xludf.IFS(D31&gt;10, 1, D31&lt;4, 2, TRUE, 0)</f>
        <v>#NAME?</v>
      </c>
      <c r="F31" s="10">
        <v>3.48</v>
      </c>
      <c r="G31" s="11" t="str">
        <f t="array" ref="G31">_xludf.IFS(F31&gt;6.2, 1, F31&lt;3.7, 2, TRUE, 0)</f>
        <v>#NAME?</v>
      </c>
      <c r="H31" s="10">
        <v>11.3</v>
      </c>
      <c r="I31" s="11" t="str">
        <f t="array" ref="I31">_xludf.IFS(H31&gt;18, 1, H31&lt;13, 2, TRUE, 0)</f>
        <v>#NAME?</v>
      </c>
      <c r="J31" s="10">
        <v>32.4</v>
      </c>
      <c r="K31" s="11" t="str">
        <f t="array" ref="K31">_xludf.IFS(J31&gt;55, 1, J31&lt;34, 2, TRUE, 0)</f>
        <v>#NAME?</v>
      </c>
      <c r="L31" s="10">
        <v>80.0</v>
      </c>
      <c r="M31" s="11" t="str">
        <f t="array" ref="M31">_xludf.IFS(L31&gt;100, 1, L31&lt;70, 2, TRUE, 0)</f>
        <v>#NAME?</v>
      </c>
      <c r="N31" s="10">
        <v>43.3</v>
      </c>
      <c r="O31" s="11" t="str">
        <f t="array" ref="O31">_xludf.IFS(N31&gt;20, 1, N31&lt;8, 2, TRUE, 0)</f>
        <v>#NAME?</v>
      </c>
      <c r="P31" s="10">
        <v>13.9</v>
      </c>
      <c r="Q31" s="11" t="str">
        <f t="array" ref="Q31">_xludf.IFS(P31&gt;1.3, 1, P31&lt;0.7, 2, TRUE, 0)</f>
        <v>#NAME?</v>
      </c>
      <c r="R31" s="10">
        <v>7.0</v>
      </c>
      <c r="S31" s="11" t="str">
        <f t="array" ref="S31">_xludf.IFS(R31&gt;52, 1, R31&lt;7, 2, TRUE, 0)</f>
        <v>#NAME?</v>
      </c>
      <c r="T31" s="10">
        <v>136.0</v>
      </c>
      <c r="U31" s="11" t="str">
        <f t="array" ref="U31">_xludf.IFS(T31&gt;146, 1, T31&lt;136, 2, TRUE, 0)</f>
        <v>#NAME?</v>
      </c>
      <c r="V31" s="10">
        <v>4.2</v>
      </c>
      <c r="W31" s="11" t="str">
        <f t="array" ref="W31">_xludf.IFS(V31&gt;5.1, 1, V31&lt;3.5, 2, TRUE, 0)</f>
        <v>#NAME?</v>
      </c>
    </row>
    <row r="32" ht="15.75" customHeight="1">
      <c r="A32" s="4">
        <v>330181.0</v>
      </c>
      <c r="B32" s="9" t="s">
        <v>21</v>
      </c>
      <c r="C32" s="4">
        <v>67.0</v>
      </c>
      <c r="D32" s="10">
        <v>7.09</v>
      </c>
      <c r="E32" s="11" t="str">
        <f t="array" ref="E32">_xludf.IFS(D32&gt;10, 1, D32&lt;4, 2, TRUE, 0)</f>
        <v>#NAME?</v>
      </c>
      <c r="F32" s="10">
        <v>3.88</v>
      </c>
      <c r="G32" s="11" t="str">
        <f t="array" ref="G32">_xludf.IFS(F32&gt;6.2, 1, F32&lt;3.7, 2, TRUE, 0)</f>
        <v>#NAME?</v>
      </c>
      <c r="H32" s="10">
        <v>11.4</v>
      </c>
      <c r="I32" s="11" t="str">
        <f t="array" ref="I32">_xludf.IFS(H32&gt;18, 1, H32&lt;13, 2, TRUE, 0)</f>
        <v>#NAME?</v>
      </c>
      <c r="J32" s="10">
        <v>35.5</v>
      </c>
      <c r="K32" s="11" t="str">
        <f t="array" ref="K32">_xludf.IFS(J32&gt;55, 1, J32&lt;34, 2, TRUE, 0)</f>
        <v>#NAME?</v>
      </c>
      <c r="L32" s="10">
        <v>117.0</v>
      </c>
      <c r="M32" s="11" t="str">
        <f t="array" ref="M32">_xludf.IFS(L32&gt;100, 1, L32&lt;70, 2, TRUE, 0)</f>
        <v>#NAME?</v>
      </c>
      <c r="N32" s="10">
        <v>59.8</v>
      </c>
      <c r="O32" s="11" t="str">
        <f t="array" ref="O32">_xludf.IFS(N32&gt;20, 1, N32&lt;8, 2, TRUE, 0)</f>
        <v>#NAME?</v>
      </c>
      <c r="P32" s="10">
        <v>8.5</v>
      </c>
      <c r="Q32" s="11" t="str">
        <f t="array" ref="Q32">_xludf.IFS(P32&gt;1.3, 1, P32&lt;0.7, 2, TRUE, 0)</f>
        <v>#NAME?</v>
      </c>
      <c r="R32" s="10">
        <v>10.0</v>
      </c>
      <c r="S32" s="11" t="str">
        <f t="array" ref="S32">_xludf.IFS(R32&gt;52, 1, R32&lt;7, 2, TRUE, 0)</f>
        <v>#NAME?</v>
      </c>
      <c r="T32" s="10">
        <v>133.0</v>
      </c>
      <c r="U32" s="11" t="str">
        <f t="array" ref="U32">_xludf.IFS(T32&gt;146, 1, T32&lt;136, 2, TRUE, 0)</f>
        <v>#NAME?</v>
      </c>
      <c r="V32" s="10">
        <v>5.2</v>
      </c>
      <c r="W32" s="11" t="str">
        <f t="array" ref="W32">_xludf.IFS(V32&gt;5.1, 1, V32&lt;3.5, 2, TRUE, 0)</f>
        <v>#NAME?</v>
      </c>
      <c r="Y32" s="6" t="s">
        <v>148</v>
      </c>
      <c r="Z32" s="4">
        <f>COUNTIF(S3:S12,"1")</f>
        <v>0</v>
      </c>
      <c r="AB32" s="6" t="s">
        <v>148</v>
      </c>
      <c r="AC32" s="4">
        <f>COUNTIF(S14:S23,"1")</f>
        <v>0</v>
      </c>
      <c r="AE32" s="6" t="s">
        <v>148</v>
      </c>
      <c r="AF32" s="4">
        <f>COUNTIF(S25:S40,"1")</f>
        <v>0</v>
      </c>
      <c r="AH32" s="6" t="s">
        <v>148</v>
      </c>
      <c r="AI32" s="4">
        <f>COUNTIF(S42:S78,"1")</f>
        <v>0</v>
      </c>
    </row>
    <row r="33" ht="15.75" customHeight="1">
      <c r="A33" s="4">
        <v>334137.0</v>
      </c>
      <c r="B33" s="9" t="s">
        <v>21</v>
      </c>
      <c r="C33" s="4">
        <v>49.0</v>
      </c>
      <c r="D33" s="10">
        <v>10.67</v>
      </c>
      <c r="E33" s="11" t="str">
        <f t="array" ref="E33">_xludf.IFS(D33&gt;10, 1, D33&lt;4, 2, TRUE, 0)</f>
        <v>#NAME?</v>
      </c>
      <c r="F33" s="10">
        <v>3.28</v>
      </c>
      <c r="G33" s="11" t="str">
        <f t="array" ref="G33">_xludf.IFS(F33&gt;6.2, 1, F33&lt;3.7, 2, TRUE, 0)</f>
        <v>#NAME?</v>
      </c>
      <c r="H33" s="10">
        <v>9.9</v>
      </c>
      <c r="I33" s="11" t="str">
        <f t="array" ref="I33">_xludf.IFS(H33&gt;18, 1, H33&lt;13, 2, TRUE, 0)</f>
        <v>#NAME?</v>
      </c>
      <c r="J33" s="10">
        <v>28.6</v>
      </c>
      <c r="K33" s="11" t="str">
        <f t="array" ref="K33">_xludf.IFS(J33&gt;55, 1, J33&lt;34, 2, TRUE, 0)</f>
        <v>#NAME?</v>
      </c>
      <c r="L33" s="10">
        <v>170.0</v>
      </c>
      <c r="M33" s="11" t="str">
        <f t="array" ref="M33">_xludf.IFS(L33&gt;100, 1, L33&lt;70, 2, TRUE, 0)</f>
        <v>#NAME?</v>
      </c>
      <c r="N33" s="10">
        <v>35.4</v>
      </c>
      <c r="O33" s="11" t="str">
        <f t="array" ref="O33">_xludf.IFS(N33&gt;20, 1, N33&lt;8, 2, TRUE, 0)</f>
        <v>#NAME?</v>
      </c>
      <c r="P33" s="10">
        <v>5.5</v>
      </c>
      <c r="Q33" s="11" t="str">
        <f t="array" ref="Q33">_xludf.IFS(P33&gt;1.3, 1, P33&lt;0.7, 2, TRUE, 0)</f>
        <v>#NAME?</v>
      </c>
      <c r="R33" s="10">
        <v>18.0</v>
      </c>
      <c r="S33" s="11" t="str">
        <f t="array" ref="S33">_xludf.IFS(R33&gt;52, 1, R33&lt;7, 2, TRUE, 0)</f>
        <v>#NAME?</v>
      </c>
      <c r="T33" s="10">
        <v>128.0</v>
      </c>
      <c r="U33" s="11" t="str">
        <f t="array" ref="U33">_xludf.IFS(T33&gt;146, 1, T33&lt;136, 2, TRUE, 0)</f>
        <v>#NAME?</v>
      </c>
      <c r="V33" s="10">
        <v>3.4</v>
      </c>
      <c r="W33" s="11" t="str">
        <f t="array" ref="W33">_xludf.IFS(V33&gt;5.1, 1, V33&lt;3.5, 2, TRUE, 0)</f>
        <v>#NAME?</v>
      </c>
      <c r="Y33" s="6" t="s">
        <v>149</v>
      </c>
      <c r="Z33" s="4">
        <f>COUNTIF(S3:S12,"0")</f>
        <v>0</v>
      </c>
      <c r="AB33" s="6" t="s">
        <v>149</v>
      </c>
      <c r="AC33" s="4">
        <f>COUNTIF(S14:S23,"0")</f>
        <v>0</v>
      </c>
      <c r="AE33" s="6" t="s">
        <v>149</v>
      </c>
      <c r="AF33" s="4">
        <f>COUNTIF(S25:S40,"0")</f>
        <v>0</v>
      </c>
      <c r="AH33" s="6" t="s">
        <v>149</v>
      </c>
      <c r="AI33" s="4">
        <f>COUNTIF(S42:S78,"0")</f>
        <v>0</v>
      </c>
    </row>
    <row r="34" ht="15.75" customHeight="1">
      <c r="A34" s="4">
        <v>342812.0</v>
      </c>
      <c r="B34" s="9" t="s">
        <v>11</v>
      </c>
      <c r="C34" s="4">
        <v>61.0</v>
      </c>
      <c r="D34" s="10">
        <v>5.47</v>
      </c>
      <c r="E34" s="11" t="str">
        <f t="array" ref="E34">_xludf.IFS(D34&gt;10, 1, D34&lt;4, 2, TRUE, 0)</f>
        <v>#NAME?</v>
      </c>
      <c r="F34" s="10">
        <v>3.76</v>
      </c>
      <c r="G34" s="11" t="str">
        <f t="array" ref="G34">_xludf.IFS(F34&gt;6.2, 1, F34&lt;3.7, 2, TRUE, 0)</f>
        <v>#NAME?</v>
      </c>
      <c r="H34" s="10">
        <v>11.5</v>
      </c>
      <c r="I34" s="11" t="str">
        <f t="array" ref="I34">_xludf.IFS(H34&gt;18, 1, H34&lt;13, 2, TRUE, 0)</f>
        <v>#NAME?</v>
      </c>
      <c r="J34" s="10">
        <v>33.7</v>
      </c>
      <c r="K34" s="11" t="str">
        <f t="array" ref="K34">_xludf.IFS(J34&gt;55, 1, J34&lt;34, 2, TRUE, 0)</f>
        <v>#NAME?</v>
      </c>
      <c r="L34" s="10">
        <v>178.0</v>
      </c>
      <c r="M34" s="11" t="str">
        <f t="array" ref="M34">_xludf.IFS(L34&gt;100, 1, L34&lt;70, 2, TRUE, 0)</f>
        <v>#NAME?</v>
      </c>
      <c r="N34" s="10">
        <v>53.5</v>
      </c>
      <c r="O34" s="11" t="str">
        <f t="array" ref="O34">_xludf.IFS(N34&gt;20, 1, N34&lt;8, 2, TRUE, 0)</f>
        <v>#NAME?</v>
      </c>
      <c r="P34" s="10">
        <v>9.4</v>
      </c>
      <c r="Q34" s="11" t="str">
        <f t="array" ref="Q34">_xludf.IFS(P34&gt;1.3, 1, P34&lt;0.7, 2, TRUE, 0)</f>
        <v>#NAME?</v>
      </c>
      <c r="R34" s="10">
        <v>3.0</v>
      </c>
      <c r="S34" s="11" t="str">
        <f t="array" ref="S34">_xludf.IFS(R34&gt;52, 1, R34&lt;7, 2, TRUE, 0)</f>
        <v>#NAME?</v>
      </c>
      <c r="T34" s="10">
        <v>139.0</v>
      </c>
      <c r="U34" s="11" t="str">
        <f t="array" ref="U34">_xludf.IFS(T34&gt;146, 1, T34&lt;136, 2, TRUE, 0)</f>
        <v>#NAME?</v>
      </c>
      <c r="V34" s="10">
        <v>3.7</v>
      </c>
      <c r="W34" s="11" t="str">
        <f t="array" ref="W34">_xludf.IFS(V34&gt;5.1, 1, V34&lt;3.5, 2, TRUE, 0)</f>
        <v>#NAME?</v>
      </c>
      <c r="Y34" s="6" t="s">
        <v>150</v>
      </c>
      <c r="Z34" s="4">
        <f>COUNTIF(S3:S12,"2")</f>
        <v>0</v>
      </c>
      <c r="AB34" s="6" t="s">
        <v>150</v>
      </c>
      <c r="AC34" s="4">
        <f>COUNTIF(S14:S23,"2")</f>
        <v>0</v>
      </c>
      <c r="AE34" s="6" t="s">
        <v>150</v>
      </c>
      <c r="AF34" s="4">
        <f>COUNTIF(S25:S40,"2")</f>
        <v>0</v>
      </c>
      <c r="AH34" s="6" t="s">
        <v>150</v>
      </c>
      <c r="AI34" s="4">
        <f>COUNTIF(S42:S78,"2")</f>
        <v>0</v>
      </c>
    </row>
    <row r="35" ht="15.75" customHeight="1">
      <c r="A35" s="4">
        <v>343021.0</v>
      </c>
      <c r="B35" s="9" t="s">
        <v>11</v>
      </c>
      <c r="C35" s="4">
        <v>77.0</v>
      </c>
      <c r="D35" s="10">
        <v>5.14</v>
      </c>
      <c r="E35" s="11" t="str">
        <f t="array" ref="E35">_xludf.IFS(D35&gt;10, 1, D35&lt;4, 2, TRUE, 0)</f>
        <v>#NAME?</v>
      </c>
      <c r="F35" s="10">
        <v>4.08</v>
      </c>
      <c r="G35" s="11" t="str">
        <f t="array" ref="G35">_xludf.IFS(F35&gt;6.2, 1, F35&lt;3.7, 2, TRUE, 0)</f>
        <v>#NAME?</v>
      </c>
      <c r="H35" s="10">
        <v>8.3</v>
      </c>
      <c r="I35" s="11" t="str">
        <f t="array" ref="I35">_xludf.IFS(H35&gt;18, 1, H35&lt;13, 2, TRUE, 0)</f>
        <v>#NAME?</v>
      </c>
      <c r="J35" s="10">
        <v>26.2</v>
      </c>
      <c r="K35" s="11" t="str">
        <f t="array" ref="K35">_xludf.IFS(J35&gt;55, 1, J35&lt;34, 2, TRUE, 0)</f>
        <v>#NAME?</v>
      </c>
      <c r="L35" s="10">
        <v>197.0</v>
      </c>
      <c r="M35" s="11" t="str">
        <f t="array" ref="M35">_xludf.IFS(L35&gt;100, 1, L35&lt;70, 2, TRUE, 0)</f>
        <v>#NAME?</v>
      </c>
      <c r="N35" s="10">
        <v>66.1</v>
      </c>
      <c r="O35" s="11" t="str">
        <f t="array" ref="O35">_xludf.IFS(N35&gt;20, 1, N35&lt;8, 2, TRUE, 0)</f>
        <v>#NAME?</v>
      </c>
      <c r="P35" s="10">
        <v>9.6</v>
      </c>
      <c r="Q35" s="11" t="str">
        <f t="array" ref="Q35">_xludf.IFS(P35&gt;1.3, 1, P35&lt;0.7, 2, TRUE, 0)</f>
        <v>#NAME?</v>
      </c>
      <c r="R35" s="10">
        <v>8.0</v>
      </c>
      <c r="S35" s="11" t="str">
        <f t="array" ref="S35">_xludf.IFS(R35&gt;52, 1, R35&lt;7, 2, TRUE, 0)</f>
        <v>#NAME?</v>
      </c>
      <c r="T35" s="10">
        <v>137.0</v>
      </c>
      <c r="U35" s="11" t="str">
        <f t="array" ref="U35">_xludf.IFS(T35&gt;146, 1, T35&lt;136, 2, TRUE, 0)</f>
        <v>#NAME?</v>
      </c>
      <c r="V35" s="10">
        <v>4.6</v>
      </c>
      <c r="W35" s="11" t="str">
        <f t="array" ref="W35">_xludf.IFS(V35&gt;5.1, 1, V35&lt;3.5, 2, TRUE, 0)</f>
        <v>#NAME?</v>
      </c>
    </row>
    <row r="36" ht="15.75" customHeight="1">
      <c r="A36" s="4">
        <v>349435.0</v>
      </c>
      <c r="B36" s="9" t="s">
        <v>21</v>
      </c>
      <c r="C36" s="4">
        <v>71.0</v>
      </c>
      <c r="D36" s="10">
        <v>5.39</v>
      </c>
      <c r="E36" s="11" t="str">
        <f t="array" ref="E36">_xludf.IFS(D36&gt;10, 1, D36&lt;4, 2, TRUE, 0)</f>
        <v>#NAME?</v>
      </c>
      <c r="F36" s="10">
        <v>3.28</v>
      </c>
      <c r="G36" s="11" t="str">
        <f t="array" ref="G36">_xludf.IFS(F36&gt;6.2, 1, F36&lt;3.7, 2, TRUE, 0)</f>
        <v>#NAME?</v>
      </c>
      <c r="H36" s="10">
        <v>10.4</v>
      </c>
      <c r="I36" s="11" t="str">
        <f t="array" ref="I36">_xludf.IFS(H36&gt;18, 1, H36&lt;13, 2, TRUE, 0)</f>
        <v>#NAME?</v>
      </c>
      <c r="J36" s="10">
        <v>29.4</v>
      </c>
      <c r="K36" s="11" t="str">
        <f t="array" ref="K36">_xludf.IFS(J36&gt;55, 1, J36&lt;34, 2, TRUE, 0)</f>
        <v>#NAME?</v>
      </c>
      <c r="L36" s="10">
        <v>256.0</v>
      </c>
      <c r="M36" s="11" t="str">
        <f t="array" ref="M36">_xludf.IFS(L36&gt;100, 1, L36&lt;70, 2, TRUE, 0)</f>
        <v>#NAME?</v>
      </c>
      <c r="N36" s="10">
        <v>75.2</v>
      </c>
      <c r="O36" s="11" t="str">
        <f t="array" ref="O36">_xludf.IFS(N36&gt;20, 1, N36&lt;8, 2, TRUE, 0)</f>
        <v>#NAME?</v>
      </c>
      <c r="P36" s="10">
        <v>6.3</v>
      </c>
      <c r="Q36" s="11" t="str">
        <f t="array" ref="Q36">_xludf.IFS(P36&gt;1.3, 1, P36&lt;0.7, 2, TRUE, 0)</f>
        <v>#NAME?</v>
      </c>
      <c r="R36" s="10">
        <v>3.0</v>
      </c>
      <c r="S36" s="11" t="str">
        <f t="array" ref="S36">_xludf.IFS(R36&gt;52, 1, R36&lt;7, 2, TRUE, 0)</f>
        <v>#NAME?</v>
      </c>
      <c r="T36" s="10">
        <v>134.0</v>
      </c>
      <c r="U36" s="11" t="str">
        <f t="array" ref="U36">_xludf.IFS(T36&gt;146, 1, T36&lt;136, 2, TRUE, 0)</f>
        <v>#NAME?</v>
      </c>
      <c r="V36" s="10">
        <v>5.4</v>
      </c>
      <c r="W36" s="11" t="str">
        <f t="array" ref="W36">_xludf.IFS(V36&gt;5.1, 1, V36&lt;3.5, 2, TRUE, 0)</f>
        <v>#NAME?</v>
      </c>
      <c r="Y36" s="6" t="s">
        <v>151</v>
      </c>
      <c r="Z36" s="4">
        <f>COUNTIF(U3:U12,"1")</f>
        <v>0</v>
      </c>
      <c r="AB36" s="6" t="s">
        <v>151</v>
      </c>
      <c r="AC36" s="4">
        <f>COUNTIF(U14:U23,"1")</f>
        <v>0</v>
      </c>
      <c r="AE36" s="6" t="s">
        <v>151</v>
      </c>
      <c r="AF36" s="4">
        <f>COUNTIF(U25:U40,"1")</f>
        <v>0</v>
      </c>
      <c r="AH36" s="6" t="s">
        <v>151</v>
      </c>
      <c r="AI36" s="4">
        <f>COUNTIF(U42:U78,"1")</f>
        <v>0</v>
      </c>
    </row>
    <row r="37" ht="15.75" customHeight="1">
      <c r="A37" s="4">
        <v>350633.0</v>
      </c>
      <c r="B37" s="9" t="s">
        <v>21</v>
      </c>
      <c r="C37" s="4">
        <v>52.0</v>
      </c>
      <c r="D37" s="10">
        <v>8.02</v>
      </c>
      <c r="E37" s="11" t="str">
        <f t="array" ref="E37">_xludf.IFS(D37&gt;10, 1, D37&lt;4, 2, TRUE, 0)</f>
        <v>#NAME?</v>
      </c>
      <c r="F37" s="10">
        <v>3.87</v>
      </c>
      <c r="G37" s="11" t="str">
        <f t="array" ref="G37">_xludf.IFS(F37&gt;6.2, 1, F37&lt;3.7, 2, TRUE, 0)</f>
        <v>#NAME?</v>
      </c>
      <c r="H37" s="10">
        <v>11.6</v>
      </c>
      <c r="I37" s="11" t="str">
        <f t="array" ref="I37">_xludf.IFS(H37&gt;18, 1, H37&lt;13, 2, TRUE, 0)</f>
        <v>#NAME?</v>
      </c>
      <c r="J37" s="10">
        <v>34.4</v>
      </c>
      <c r="K37" s="11" t="str">
        <f t="array" ref="K37">_xludf.IFS(J37&gt;55, 1, J37&lt;34, 2, TRUE, 0)</f>
        <v>#NAME?</v>
      </c>
      <c r="L37" s="10">
        <v>164.0</v>
      </c>
      <c r="M37" s="11" t="str">
        <f t="array" ref="M37">_xludf.IFS(L37&gt;100, 1, L37&lt;70, 2, TRUE, 0)</f>
        <v>#NAME?</v>
      </c>
      <c r="N37" s="10">
        <v>67.8</v>
      </c>
      <c r="O37" s="11" t="str">
        <f t="array" ref="O37">_xludf.IFS(N37&gt;20, 1, N37&lt;8, 2, TRUE, 0)</f>
        <v>#NAME?</v>
      </c>
      <c r="P37" s="10">
        <v>10.5</v>
      </c>
      <c r="Q37" s="11" t="str">
        <f t="array" ref="Q37">_xludf.IFS(P37&gt;1.3, 1, P37&lt;0.7, 2, TRUE, 0)</f>
        <v>#NAME?</v>
      </c>
      <c r="R37" s="10">
        <v>10.0</v>
      </c>
      <c r="S37" s="11" t="str">
        <f t="array" ref="S37">_xludf.IFS(R37&gt;52, 1, R37&lt;7, 2, TRUE, 0)</f>
        <v>#NAME?</v>
      </c>
      <c r="T37" s="10">
        <v>135.0</v>
      </c>
      <c r="U37" s="11" t="str">
        <f t="array" ref="U37">_xludf.IFS(T37&gt;146, 1, T37&lt;136, 2, TRUE, 0)</f>
        <v>#NAME?</v>
      </c>
      <c r="V37" s="10">
        <v>4.9</v>
      </c>
      <c r="W37" s="11" t="str">
        <f t="array" ref="W37">_xludf.IFS(V37&gt;5.1, 1, V37&lt;3.5, 2, TRUE, 0)</f>
        <v>#NAME?</v>
      </c>
      <c r="Y37" s="6" t="s">
        <v>152</v>
      </c>
      <c r="Z37" s="4">
        <f>COUNTIF(U3:U12,"0")</f>
        <v>0</v>
      </c>
      <c r="AB37" s="6" t="s">
        <v>152</v>
      </c>
      <c r="AC37" s="4">
        <f>COUNTIF(U14:U23,"0")</f>
        <v>0</v>
      </c>
      <c r="AE37" s="6" t="s">
        <v>152</v>
      </c>
      <c r="AF37" s="4">
        <f>COUNTIF(U25:U40,"0")</f>
        <v>0</v>
      </c>
      <c r="AH37" s="6" t="s">
        <v>152</v>
      </c>
      <c r="AI37" s="4">
        <f>COUNTIF(U42:U78,"0")</f>
        <v>0</v>
      </c>
    </row>
    <row r="38" ht="15.75" customHeight="1">
      <c r="A38" s="4">
        <v>351137.0</v>
      </c>
      <c r="B38" s="9" t="s">
        <v>11</v>
      </c>
      <c r="C38" s="4">
        <v>57.0</v>
      </c>
      <c r="D38" s="10">
        <v>5.38</v>
      </c>
      <c r="E38" s="11" t="str">
        <f t="array" ref="E38">_xludf.IFS(D38&gt;10, 1, D38&lt;4, 2, TRUE, 0)</f>
        <v>#NAME?</v>
      </c>
      <c r="F38" s="10">
        <v>3.7</v>
      </c>
      <c r="G38" s="11" t="str">
        <f t="array" ref="G38">_xludf.IFS(F38&gt;6.2, 1, F38&lt;3.7, 2, TRUE, 0)</f>
        <v>#NAME?</v>
      </c>
      <c r="H38" s="10">
        <v>10.9</v>
      </c>
      <c r="I38" s="11" t="str">
        <f t="array" ref="I38">_xludf.IFS(H38&gt;18, 1, H38&lt;13, 2, TRUE, 0)</f>
        <v>#NAME?</v>
      </c>
      <c r="J38" s="10">
        <v>31.0</v>
      </c>
      <c r="K38" s="11" t="str">
        <f t="array" ref="K38">_xludf.IFS(J38&gt;55, 1, J38&lt;34, 2, TRUE, 0)</f>
        <v>#NAME?</v>
      </c>
      <c r="L38" s="10">
        <v>237.0</v>
      </c>
      <c r="M38" s="11" t="str">
        <f t="array" ref="M38">_xludf.IFS(L38&gt;100, 1, L38&lt;70, 2, TRUE, 0)</f>
        <v>#NAME?</v>
      </c>
      <c r="N38" s="10">
        <v>59.9</v>
      </c>
      <c r="O38" s="11" t="str">
        <f t="array" ref="O38">_xludf.IFS(N38&gt;20, 1, N38&lt;8, 2, TRUE, 0)</f>
        <v>#NAME?</v>
      </c>
      <c r="P38" s="10">
        <v>12.1</v>
      </c>
      <c r="Q38" s="11" t="str">
        <f t="array" ref="Q38">_xludf.IFS(P38&gt;1.3, 1, P38&lt;0.7, 2, TRUE, 0)</f>
        <v>#NAME?</v>
      </c>
      <c r="R38" s="10">
        <v>13.0</v>
      </c>
      <c r="S38" s="11" t="str">
        <f t="array" ref="S38">_xludf.IFS(R38&gt;52, 1, R38&lt;7, 2, TRUE, 0)</f>
        <v>#NAME?</v>
      </c>
      <c r="T38" s="10">
        <v>138.0</v>
      </c>
      <c r="U38" s="11" t="str">
        <f t="array" ref="U38">_xludf.IFS(T38&gt;146, 1, T38&lt;136, 2, TRUE, 0)</f>
        <v>#NAME?</v>
      </c>
      <c r="V38" s="10">
        <v>5.5</v>
      </c>
      <c r="W38" s="11" t="str">
        <f t="array" ref="W38">_xludf.IFS(V38&gt;5.1, 1, V38&lt;3.5, 2, TRUE, 0)</f>
        <v>#NAME?</v>
      </c>
      <c r="Y38" s="6" t="s">
        <v>153</v>
      </c>
      <c r="Z38" s="4">
        <f>COUNTIF(U3:U12,"2")</f>
        <v>0</v>
      </c>
      <c r="AB38" s="6" t="s">
        <v>153</v>
      </c>
      <c r="AC38" s="4">
        <f>COUNTIF(U14:U23,"2")</f>
        <v>0</v>
      </c>
      <c r="AE38" s="6" t="s">
        <v>153</v>
      </c>
      <c r="AF38" s="4">
        <f>COUNTIF(U25:U40,"2")</f>
        <v>0</v>
      </c>
      <c r="AH38" s="6" t="s">
        <v>153</v>
      </c>
      <c r="AI38" s="4">
        <f>COUNTIF(U42:U78,"2")</f>
        <v>0</v>
      </c>
    </row>
    <row r="39" ht="15.75" customHeight="1">
      <c r="A39" s="4">
        <v>357416.0</v>
      </c>
      <c r="B39" s="9" t="s">
        <v>21</v>
      </c>
      <c r="C39" s="4">
        <v>75.0</v>
      </c>
      <c r="D39" s="10">
        <v>7.18</v>
      </c>
      <c r="E39" s="11" t="str">
        <f t="array" ref="E39">_xludf.IFS(D39&gt;10, 1, D39&lt;4, 2, TRUE, 0)</f>
        <v>#NAME?</v>
      </c>
      <c r="F39" s="10">
        <v>2.43</v>
      </c>
      <c r="G39" s="11" t="str">
        <f t="array" ref="G39">_xludf.IFS(F39&gt;6.2, 1, F39&lt;3.7, 2, TRUE, 0)</f>
        <v>#NAME?</v>
      </c>
      <c r="H39" s="10">
        <v>8.3</v>
      </c>
      <c r="I39" s="11" t="str">
        <f t="array" ref="I39">_xludf.IFS(H39&gt;18, 1, H39&lt;13, 2, TRUE, 0)</f>
        <v>#NAME?</v>
      </c>
      <c r="J39" s="10">
        <v>24.8</v>
      </c>
      <c r="K39" s="11" t="str">
        <f t="array" ref="K39">_xludf.IFS(J39&gt;55, 1, J39&lt;34, 2, TRUE, 0)</f>
        <v>#NAME?</v>
      </c>
      <c r="L39" s="10">
        <v>88.0</v>
      </c>
      <c r="M39" s="11" t="str">
        <f t="array" ref="M39">_xludf.IFS(L39&gt;100, 1, L39&lt;70, 2, TRUE, 0)</f>
        <v>#NAME?</v>
      </c>
      <c r="N39" s="10">
        <v>45.6</v>
      </c>
      <c r="O39" s="11" t="str">
        <f t="array" ref="O39">_xludf.IFS(N39&gt;20, 1, N39&lt;8, 2, TRUE, 0)</f>
        <v>#NAME?</v>
      </c>
      <c r="P39" s="10">
        <v>3.1</v>
      </c>
      <c r="Q39" s="11" t="str">
        <f t="array" ref="Q39">_xludf.IFS(P39&gt;1.3, 1, P39&lt;0.7, 2, TRUE, 0)</f>
        <v>#NAME?</v>
      </c>
      <c r="R39" s="10">
        <v>10.0</v>
      </c>
      <c r="S39" s="11" t="str">
        <f t="array" ref="S39">_xludf.IFS(R39&gt;52, 1, R39&lt;7, 2, TRUE, 0)</f>
        <v>#NAME?</v>
      </c>
      <c r="T39" s="10">
        <v>138.0</v>
      </c>
      <c r="U39" s="11" t="str">
        <f t="array" ref="U39">_xludf.IFS(T39&gt;146, 1, T39&lt;136, 2, TRUE, 0)</f>
        <v>#NAME?</v>
      </c>
      <c r="V39" s="10">
        <v>4.5</v>
      </c>
      <c r="W39" s="11" t="str">
        <f t="array" ref="W39">_xludf.IFS(V39&gt;5.1, 1, V39&lt;3.5, 2, TRUE, 0)</f>
        <v>#NAME?</v>
      </c>
    </row>
    <row r="40" ht="15.75" customHeight="1">
      <c r="A40" s="4">
        <v>359546.0</v>
      </c>
      <c r="B40" s="9" t="s">
        <v>11</v>
      </c>
      <c r="C40" s="4">
        <v>74.0</v>
      </c>
      <c r="D40" s="10">
        <v>7.59</v>
      </c>
      <c r="E40" s="11" t="str">
        <f t="array" ref="E40">_xludf.IFS(D40&gt;10, 1, D40&lt;4, 2, TRUE, 0)</f>
        <v>#NAME?</v>
      </c>
      <c r="F40" s="10">
        <v>3.78</v>
      </c>
      <c r="G40" s="11" t="str">
        <f t="array" ref="G40">_xludf.IFS(F40&gt;6.2, 1, F40&lt;3.7, 2, TRUE, 0)</f>
        <v>#NAME?</v>
      </c>
      <c r="H40" s="10">
        <v>11.6</v>
      </c>
      <c r="I40" s="11" t="str">
        <f t="array" ref="I40">_xludf.IFS(H40&gt;18, 1, H40&lt;13, 2, TRUE, 0)</f>
        <v>#NAME?</v>
      </c>
      <c r="J40" s="10">
        <v>32.8</v>
      </c>
      <c r="K40" s="11" t="str">
        <f t="array" ref="K40">_xludf.IFS(J40&gt;55, 1, J40&lt;34, 2, TRUE, 0)</f>
        <v>#NAME?</v>
      </c>
      <c r="L40" s="10">
        <v>102.0</v>
      </c>
      <c r="M40" s="11" t="str">
        <f t="array" ref="M40">_xludf.IFS(L40&gt;100, 1, L40&lt;70, 2, TRUE, 0)</f>
        <v>#NAME?</v>
      </c>
      <c r="N40" s="10">
        <v>50.0</v>
      </c>
      <c r="O40" s="11" t="str">
        <f t="array" ref="O40">_xludf.IFS(N40&gt;20, 1, N40&lt;8, 2, TRUE, 0)</f>
        <v>#NAME?</v>
      </c>
      <c r="P40" s="10">
        <v>9.1</v>
      </c>
      <c r="Q40" s="11" t="str">
        <f t="array" ref="Q40">_xludf.IFS(P40&gt;1.3, 1, P40&lt;0.7, 2, TRUE, 0)</f>
        <v>#NAME?</v>
      </c>
      <c r="R40" s="10">
        <v>10.0</v>
      </c>
      <c r="S40" s="11" t="str">
        <f t="array" ref="S40">_xludf.IFS(R40&gt;52, 1, R40&lt;7, 2, TRUE, 0)</f>
        <v>#NAME?</v>
      </c>
      <c r="T40" s="10">
        <v>137.0</v>
      </c>
      <c r="U40" s="11" t="str">
        <f t="array" ref="U40">_xludf.IFS(T40&gt;146, 1, T40&lt;136, 2, TRUE, 0)</f>
        <v>#NAME?</v>
      </c>
      <c r="V40" s="10">
        <v>3.6</v>
      </c>
      <c r="W40" s="11" t="str">
        <f t="array" ref="W40">_xludf.IFS(V40&gt;5.1, 1, V40&lt;3.5, 2, TRUE, 0)</f>
        <v>#NAME?</v>
      </c>
      <c r="Y40" s="1" t="s">
        <v>283</v>
      </c>
      <c r="Z40" s="4">
        <f>COUNTIF(W3:W12,"1")</f>
        <v>0</v>
      </c>
      <c r="AB40" s="1" t="s">
        <v>284</v>
      </c>
      <c r="AC40" s="4">
        <f>COUNTIF(W14:W23,"1")</f>
        <v>0</v>
      </c>
      <c r="AE40" s="1" t="s">
        <v>285</v>
      </c>
      <c r="AF40" s="4">
        <f>COUNTIF(W25:W40,"1")</f>
        <v>0</v>
      </c>
      <c r="AH40" s="1" t="s">
        <v>286</v>
      </c>
      <c r="AI40" s="4">
        <f>COUNTIF(W42:W78,"1")</f>
        <v>0</v>
      </c>
    </row>
    <row r="41" ht="15.75" customHeight="1">
      <c r="A41" s="4" t="s">
        <v>38</v>
      </c>
      <c r="B41" s="9"/>
      <c r="C41" s="4"/>
      <c r="D41" s="10"/>
      <c r="E41" s="10"/>
      <c r="F41" s="10"/>
      <c r="G41" s="10"/>
      <c r="H41" s="10"/>
      <c r="I41" s="10"/>
      <c r="J41" s="10"/>
      <c r="K41" s="10"/>
      <c r="L41" s="10"/>
      <c r="M41" s="11"/>
      <c r="N41" s="10"/>
      <c r="O41" s="10"/>
      <c r="P41" s="10"/>
      <c r="Q41" s="10"/>
      <c r="R41" s="10"/>
      <c r="S41" s="11"/>
      <c r="T41" s="10"/>
      <c r="U41" s="10"/>
      <c r="V41" s="10"/>
      <c r="W41" s="10"/>
      <c r="Y41" s="6" t="s">
        <v>155</v>
      </c>
      <c r="Z41" s="4">
        <f>COUNTIF(W3:W12,"0")</f>
        <v>0</v>
      </c>
      <c r="AB41" s="6" t="s">
        <v>155</v>
      </c>
      <c r="AC41" s="4">
        <f>COUNTIF(W14:W23,"0")</f>
        <v>0</v>
      </c>
      <c r="AE41" s="6" t="s">
        <v>155</v>
      </c>
      <c r="AF41" s="4">
        <f>COUNTIF(W25:W40,"0")</f>
        <v>0</v>
      </c>
      <c r="AH41" s="6" t="s">
        <v>155</v>
      </c>
      <c r="AI41" s="4">
        <f>COUNTIF(W42:W78,"0")</f>
        <v>0</v>
      </c>
    </row>
    <row r="42" ht="15.75" customHeight="1">
      <c r="A42" s="4">
        <v>14833.0</v>
      </c>
      <c r="B42" s="9" t="s">
        <v>21</v>
      </c>
      <c r="C42" s="2">
        <v>76.0</v>
      </c>
      <c r="D42" s="10">
        <v>4.5</v>
      </c>
      <c r="E42" s="11" t="str">
        <f t="array" ref="E42">_xludf.IFS(D42&gt;10, 1, D42&lt;4, 2, TRUE, 0)</f>
        <v>#NAME?</v>
      </c>
      <c r="F42" s="11">
        <v>3.4</v>
      </c>
      <c r="G42" s="11" t="str">
        <f t="array" ref="G42">_xludf.IFS(F42&gt;6.2, 1, F42&lt;3.7, 2, TRUE, 0)</f>
        <v>#NAME?</v>
      </c>
      <c r="H42" s="11">
        <v>11.1</v>
      </c>
      <c r="I42" s="11" t="str">
        <f t="array" ref="I42">_xludf.IFS(H42&gt;18, 1, H42&lt;13, 2, TRUE, 0)</f>
        <v>#NAME?</v>
      </c>
      <c r="J42" s="10">
        <v>32.1</v>
      </c>
      <c r="K42" s="11" t="str">
        <f t="array" ref="K42">_xludf.IFS(J42&gt;55, 1, J42&lt;34, 2, TRUE, 0)</f>
        <v>#NAME?</v>
      </c>
      <c r="L42" s="10">
        <v>184.0</v>
      </c>
      <c r="M42" s="11" t="str">
        <f t="array" ref="M42">_xludf.IFS(L42&gt;100, 1, L42&lt;70, 2, TRUE, 0)</f>
        <v>#NAME?</v>
      </c>
      <c r="N42" s="10">
        <v>61.7</v>
      </c>
      <c r="O42" s="11" t="str">
        <f t="array" ref="O42">_xludf.IFS(N42&gt;20, 1, N42&lt;8, 2, TRUE, 0)</f>
        <v>#NAME?</v>
      </c>
      <c r="P42" s="10">
        <v>8.5</v>
      </c>
      <c r="Q42" s="11" t="str">
        <f t="array" ref="Q42">_xludf.IFS(P42&gt;1.3, 1, P42&lt;0.7, 2, TRUE, 0)</f>
        <v>#NAME?</v>
      </c>
      <c r="R42" s="10">
        <v>13.0</v>
      </c>
      <c r="S42" s="11" t="str">
        <f t="array" ref="S42">_xludf.IFS(R42&gt;52, 1, R42&lt;7, 2, TRUE, 0)</f>
        <v>#NAME?</v>
      </c>
      <c r="T42" s="10">
        <v>131.0</v>
      </c>
      <c r="U42" s="11" t="str">
        <f t="array" ref="U42">_xludf.IFS(T42&gt;146, 1, T42&lt;136, 2, TRUE, 0)</f>
        <v>#NAME?</v>
      </c>
      <c r="V42" s="10">
        <v>6.0</v>
      </c>
      <c r="W42" s="11" t="str">
        <f t="array" ref="W42">_xludf.IFS(V42&gt;5.1, 1, V42&lt;3.5, 2, TRUE, 0)</f>
        <v>#NAME?</v>
      </c>
      <c r="Y42" s="6" t="s">
        <v>156</v>
      </c>
      <c r="Z42" s="4">
        <f>COUNTIF(W3:W12,"2")</f>
        <v>0</v>
      </c>
      <c r="AB42" s="6" t="s">
        <v>156</v>
      </c>
      <c r="AC42" s="4">
        <f>COUNTIF(W14:W23,"2")</f>
        <v>0</v>
      </c>
      <c r="AE42" s="6" t="s">
        <v>156</v>
      </c>
      <c r="AF42" s="4">
        <f>COUNTIF(W25:W40,"2")</f>
        <v>0</v>
      </c>
      <c r="AH42" s="6" t="s">
        <v>156</v>
      </c>
      <c r="AI42" s="4">
        <f>COUNTIF(W42:W78,"2")</f>
        <v>0</v>
      </c>
    </row>
    <row r="43" ht="15.75" customHeight="1">
      <c r="A43" s="4">
        <v>22678.0</v>
      </c>
      <c r="B43" s="9" t="s">
        <v>11</v>
      </c>
      <c r="C43" s="2">
        <v>77.0</v>
      </c>
      <c r="D43" s="10">
        <v>5.75</v>
      </c>
      <c r="E43" s="11" t="str">
        <f t="array" ref="E43">_xludf.IFS(D43&gt;10, 1, D43&lt;4, 2, TRUE, 0)</f>
        <v>#NAME?</v>
      </c>
      <c r="F43" s="11">
        <v>3.87</v>
      </c>
      <c r="G43" s="11" t="str">
        <f t="array" ref="G43">_xludf.IFS(F43&gt;6.2, 1, F43&lt;3.7, 2, TRUE, 0)</f>
        <v>#NAME?</v>
      </c>
      <c r="H43" s="11">
        <v>12.7</v>
      </c>
      <c r="I43" s="11" t="str">
        <f t="array" ref="I43">_xludf.IFS(H43&gt;18, 1, H43&lt;13, 2, TRUE, 0)</f>
        <v>#NAME?</v>
      </c>
      <c r="J43" s="10">
        <v>35.6</v>
      </c>
      <c r="K43" s="11" t="str">
        <f t="array" ref="K43">_xludf.IFS(J43&gt;55, 1, J43&lt;34, 2, TRUE, 0)</f>
        <v>#NAME?</v>
      </c>
      <c r="L43" s="10">
        <v>77.0</v>
      </c>
      <c r="M43" s="11" t="str">
        <f t="array" ref="M43">_xludf.IFS(L43&gt;100, 1, L43&lt;70, 2, TRUE, 0)</f>
        <v>#NAME?</v>
      </c>
      <c r="N43" s="10">
        <v>92.6</v>
      </c>
      <c r="O43" s="11" t="str">
        <f t="array" ref="O43">_xludf.IFS(N43&gt;20, 1, N43&lt;8, 2, TRUE, 0)</f>
        <v>#NAME?</v>
      </c>
      <c r="P43" s="10">
        <v>10.0</v>
      </c>
      <c r="Q43" s="11" t="str">
        <f t="array" ref="Q43">_xludf.IFS(P43&gt;1.3, 1, P43&lt;0.7, 2, TRUE, 0)</f>
        <v>#NAME?</v>
      </c>
      <c r="R43" s="10">
        <v>12.0</v>
      </c>
      <c r="S43" s="11" t="str">
        <f t="array" ref="S43">_xludf.IFS(R43&gt;52, 1, R43&lt;7, 2, TRUE, 0)</f>
        <v>#NAME?</v>
      </c>
      <c r="T43" s="10">
        <v>130.0</v>
      </c>
      <c r="U43" s="11" t="str">
        <f t="array" ref="U43">_xludf.IFS(T43&gt;146, 1, T43&lt;136, 2, TRUE, 0)</f>
        <v>#NAME?</v>
      </c>
      <c r="V43" s="10">
        <v>5.9</v>
      </c>
      <c r="W43" s="11" t="str">
        <f t="array" ref="W43">_xludf.IFS(V43&gt;5.1, 1, V43&lt;3.5, 2, TRUE, 0)</f>
        <v>#NAME?</v>
      </c>
    </row>
    <row r="44" ht="15.75" customHeight="1">
      <c r="A44" s="4">
        <v>78226.0</v>
      </c>
      <c r="B44" s="9" t="s">
        <v>11</v>
      </c>
      <c r="C44" s="2">
        <v>47.0</v>
      </c>
      <c r="D44" s="10">
        <v>5.1</v>
      </c>
      <c r="E44" s="11" t="str">
        <f t="array" ref="E44">_xludf.IFS(D44&gt;10, 1, D44&lt;4, 2, TRUE, 0)</f>
        <v>#NAME?</v>
      </c>
      <c r="F44" s="11">
        <v>3.67</v>
      </c>
      <c r="G44" s="11" t="str">
        <f t="array" ref="G44">_xludf.IFS(F44&gt;6.2, 1, F44&lt;3.7, 2, TRUE, 0)</f>
        <v>#NAME?</v>
      </c>
      <c r="H44" s="11">
        <v>11.6</v>
      </c>
      <c r="I44" s="11" t="str">
        <f t="array" ref="I44">_xludf.IFS(H44&gt;18, 1, H44&lt;13, 2, TRUE, 0)</f>
        <v>#NAME?</v>
      </c>
      <c r="J44" s="10">
        <v>34.1</v>
      </c>
      <c r="K44" s="11" t="str">
        <f t="array" ref="K44">_xludf.IFS(J44&gt;55, 1, J44&lt;34, 2, TRUE, 0)</f>
        <v>#NAME?</v>
      </c>
      <c r="L44" s="10">
        <v>100.0</v>
      </c>
      <c r="M44" s="11" t="str">
        <f t="array" ref="M44">_xludf.IFS(L44&gt;100, 1, L44&lt;70, 2, TRUE, 0)</f>
        <v>#NAME?</v>
      </c>
      <c r="N44" s="10">
        <v>62.6</v>
      </c>
      <c r="O44" s="11" t="str">
        <f t="array" ref="O44">_xludf.IFS(N44&gt;20, 1, N44&lt;8, 2, TRUE, 0)</f>
        <v>#NAME?</v>
      </c>
      <c r="P44" s="10">
        <v>10.7</v>
      </c>
      <c r="Q44" s="11" t="str">
        <f t="array" ref="Q44">_xludf.IFS(P44&gt;1.3, 1, P44&lt;0.7, 2, TRUE, 0)</f>
        <v>#NAME?</v>
      </c>
      <c r="R44" s="10">
        <v>8.0</v>
      </c>
      <c r="S44" s="11" t="str">
        <f t="array" ref="S44">_xludf.IFS(R44&gt;52, 1, R44&lt;7, 2, TRUE, 0)</f>
        <v>#NAME?</v>
      </c>
      <c r="T44" s="10">
        <v>138.0</v>
      </c>
      <c r="U44" s="11" t="str">
        <f t="array" ref="U44">_xludf.IFS(T44&gt;146, 1, T44&lt;136, 2, TRUE, 0)</f>
        <v>#NAME?</v>
      </c>
      <c r="V44" s="10">
        <v>4.0</v>
      </c>
      <c r="W44" s="11" t="str">
        <f t="array" ref="W44">_xludf.IFS(V44&gt;5.1, 1, V44&lt;3.5, 2, TRUE, 0)</f>
        <v>#NAME?</v>
      </c>
      <c r="Y44" s="1" t="s">
        <v>36</v>
      </c>
      <c r="Z44" s="4">
        <f>COUNTIF(B3:B12,"M")</f>
        <v>9</v>
      </c>
      <c r="AB44" s="1" t="s">
        <v>36</v>
      </c>
      <c r="AC44" s="4">
        <f>COUNTIF(B14:B23,"M")</f>
        <v>8</v>
      </c>
      <c r="AE44" s="1" t="s">
        <v>36</v>
      </c>
      <c r="AF44" s="4">
        <f>COUNTIF(B25:B40,"M")</f>
        <v>9</v>
      </c>
      <c r="AH44" s="1" t="s">
        <v>36</v>
      </c>
      <c r="AI44" s="4">
        <f>COUNTIF(B42:B78,"M")</f>
        <v>25</v>
      </c>
    </row>
    <row r="45" ht="15.75" customHeight="1">
      <c r="A45" s="4">
        <v>106332.0</v>
      </c>
      <c r="B45" s="9" t="s">
        <v>11</v>
      </c>
      <c r="C45" s="2">
        <v>83.0</v>
      </c>
      <c r="D45" s="10">
        <v>5.72</v>
      </c>
      <c r="E45" s="11" t="str">
        <f t="array" ref="E45">_xludf.IFS(D45&gt;10, 1, D45&lt;4, 2, TRUE, 0)</f>
        <v>#NAME?</v>
      </c>
      <c r="F45" s="10">
        <v>3.09</v>
      </c>
      <c r="G45" s="11" t="str">
        <f t="array" ref="G45">_xludf.IFS(F45&gt;6.2, 1, F45&lt;3.7, 2, TRUE, 0)</f>
        <v>#NAME?</v>
      </c>
      <c r="H45" s="10">
        <v>10.2</v>
      </c>
      <c r="I45" s="11" t="str">
        <f t="array" ref="I45">_xludf.IFS(H45&gt;18, 1, H45&lt;13, 2, TRUE, 0)</f>
        <v>#NAME?</v>
      </c>
      <c r="J45" s="10">
        <v>30.9</v>
      </c>
      <c r="K45" s="11" t="str">
        <f t="array" ref="K45">_xludf.IFS(J45&gt;55, 1, J45&lt;34, 2, TRUE, 0)</f>
        <v>#NAME?</v>
      </c>
      <c r="L45" s="10">
        <v>216.0</v>
      </c>
      <c r="M45" s="11" t="str">
        <f t="array" ref="M45">_xludf.IFS(L45&gt;100, 1, L45&lt;70, 2, TRUE, 0)</f>
        <v>#NAME?</v>
      </c>
      <c r="N45" s="10">
        <v>84.7</v>
      </c>
      <c r="O45" s="11" t="str">
        <f t="array" ref="O45">_xludf.IFS(N45&gt;20, 1, N45&lt;8, 2, TRUE, 0)</f>
        <v>#NAME?</v>
      </c>
      <c r="P45" s="10">
        <v>9.9</v>
      </c>
      <c r="Q45" s="11" t="str">
        <f t="array" ref="Q45">_xludf.IFS(P45&gt;1.3, 1, P45&lt;0.7, 2, TRUE, 0)</f>
        <v>#NAME?</v>
      </c>
      <c r="R45" s="10">
        <v>12.0</v>
      </c>
      <c r="S45" s="11" t="str">
        <f t="array" ref="S45">_xludf.IFS(R45&gt;52, 1, R45&lt;7, 2, TRUE, 0)</f>
        <v>#NAME?</v>
      </c>
      <c r="T45" s="10">
        <v>138.0</v>
      </c>
      <c r="U45" s="11" t="str">
        <f t="array" ref="U45">_xludf.IFS(T45&gt;146, 1, T45&lt;136, 2, TRUE, 0)</f>
        <v>#NAME?</v>
      </c>
      <c r="V45" s="10">
        <v>4.6</v>
      </c>
      <c r="W45" s="11" t="str">
        <f t="array" ref="W45">_xludf.IFS(V45&gt;5.1, 1, V45&lt;3.5, 2, TRUE, 0)</f>
        <v>#NAME?</v>
      </c>
      <c r="Y45" s="6" t="s">
        <v>37</v>
      </c>
      <c r="Z45" s="4">
        <f>COUNTIF(B3:B12,"F")</f>
        <v>1</v>
      </c>
      <c r="AB45" s="6" t="s">
        <v>37</v>
      </c>
      <c r="AC45" s="4">
        <f>COUNTIF(B14:B23,"F")</f>
        <v>2</v>
      </c>
      <c r="AE45" s="6" t="s">
        <v>37</v>
      </c>
      <c r="AF45" s="4">
        <f>COUNTIF(B25:B40,"F")</f>
        <v>7</v>
      </c>
      <c r="AH45" s="6" t="s">
        <v>37</v>
      </c>
      <c r="AI45" s="4">
        <f>COUNTIF(B42:B78,"F")</f>
        <v>12</v>
      </c>
    </row>
    <row r="46" ht="15.75" customHeight="1">
      <c r="A46" s="4">
        <v>106355.0</v>
      </c>
      <c r="B46" s="9" t="s">
        <v>21</v>
      </c>
      <c r="C46" s="2">
        <v>59.0</v>
      </c>
      <c r="D46" s="10">
        <v>5.13</v>
      </c>
      <c r="E46" s="11" t="str">
        <f t="array" ref="E46">_xludf.IFS(D46&gt;10, 1, D46&lt;4, 2, TRUE, 0)</f>
        <v>#NAME?</v>
      </c>
      <c r="F46" s="11">
        <v>3.3</v>
      </c>
      <c r="G46" s="11" t="str">
        <f t="array" ref="G46">_xludf.IFS(F46&gt;6.2, 1, F46&lt;3.7, 2, TRUE, 0)</f>
        <v>#NAME?</v>
      </c>
      <c r="H46" s="11">
        <v>10.5</v>
      </c>
      <c r="I46" s="11" t="str">
        <f t="array" ref="I46">_xludf.IFS(H46&gt;18, 1, H46&lt;13, 2, TRUE, 0)</f>
        <v>#NAME?</v>
      </c>
      <c r="J46" s="10">
        <v>32.0</v>
      </c>
      <c r="K46" s="11" t="str">
        <f t="array" ref="K46">_xludf.IFS(J46&gt;55, 1, J46&lt;34, 2, TRUE, 0)</f>
        <v>#NAME?</v>
      </c>
      <c r="L46" s="10">
        <v>103.0</v>
      </c>
      <c r="M46" s="11" t="str">
        <f t="array" ref="M46">_xludf.IFS(L46&gt;100, 1, L46&lt;70, 2, TRUE, 0)</f>
        <v>#NAME?</v>
      </c>
      <c r="N46" s="10">
        <v>45.7</v>
      </c>
      <c r="O46" s="11" t="str">
        <f t="array" ref="O46">_xludf.IFS(N46&gt;20, 1, N46&lt;8, 2, TRUE, 0)</f>
        <v>#NAME?</v>
      </c>
      <c r="P46" s="10">
        <v>8.3</v>
      </c>
      <c r="Q46" s="11" t="str">
        <f t="array" ref="Q46">_xludf.IFS(P46&gt;1.3, 1, P46&lt;0.7, 2, TRUE, 0)</f>
        <v>#NAME?</v>
      </c>
      <c r="R46" s="10">
        <v>9.0</v>
      </c>
      <c r="S46" s="11" t="str">
        <f t="array" ref="S46">_xludf.IFS(R46&gt;52, 1, R46&lt;7, 2, TRUE, 0)</f>
        <v>#NAME?</v>
      </c>
      <c r="T46" s="10">
        <v>137.0</v>
      </c>
      <c r="U46" s="11" t="str">
        <f t="array" ref="U46">_xludf.IFS(T46&gt;146, 1, T46&lt;136, 2, TRUE, 0)</f>
        <v>#NAME?</v>
      </c>
      <c r="V46" s="10">
        <v>4.0</v>
      </c>
      <c r="W46" s="11" t="str">
        <f t="array" ref="W46">_xludf.IFS(V46&gt;5.1, 1, V46&lt;3.5, 2, TRUE, 0)</f>
        <v>#NAME?</v>
      </c>
      <c r="Y46" s="6" t="s">
        <v>126</v>
      </c>
      <c r="AA46" s="1"/>
      <c r="AB46" s="6" t="s">
        <v>10</v>
      </c>
      <c r="AD46" s="4"/>
      <c r="AE46" s="12" t="s">
        <v>29</v>
      </c>
      <c r="AG46" s="4"/>
      <c r="AH46" s="13" t="s">
        <v>38</v>
      </c>
      <c r="AI46" s="4"/>
    </row>
    <row r="47" ht="15.75" customHeight="1">
      <c r="A47" s="4">
        <v>130642.0</v>
      </c>
      <c r="B47" s="9" t="s">
        <v>11</v>
      </c>
      <c r="C47" s="2">
        <v>54.0</v>
      </c>
      <c r="D47" s="10">
        <v>5.74</v>
      </c>
      <c r="E47" s="11" t="str">
        <f t="array" ref="E47">_xludf.IFS(D47&gt;10, 1, D47&lt;4, 2, TRUE, 0)</f>
        <v>#NAME?</v>
      </c>
      <c r="F47" s="11">
        <v>3.82</v>
      </c>
      <c r="G47" s="11" t="str">
        <f t="array" ref="G47">_xludf.IFS(F47&gt;6.2, 1, F47&lt;3.7, 2, TRUE, 0)</f>
        <v>#NAME?</v>
      </c>
      <c r="H47" s="11">
        <v>11.8</v>
      </c>
      <c r="I47" s="11" t="str">
        <f t="array" ref="I47">_xludf.IFS(H47&gt;18, 1, H47&lt;13, 2, TRUE, 0)</f>
        <v>#NAME?</v>
      </c>
      <c r="J47" s="10">
        <v>34.9</v>
      </c>
      <c r="K47" s="11" t="str">
        <f t="array" ref="K47">_xludf.IFS(J47&gt;55, 1, J47&lt;34, 2, TRUE, 0)</f>
        <v>#NAME?</v>
      </c>
      <c r="L47" s="11">
        <v>109.0</v>
      </c>
      <c r="M47" s="11" t="str">
        <f t="array" ref="M47">_xludf.IFS(L47&gt;100, 1, L47&lt;70, 2, TRUE, 0)</f>
        <v>#NAME?</v>
      </c>
      <c r="N47" s="10">
        <v>107.9</v>
      </c>
      <c r="O47" s="11" t="str">
        <f t="array" ref="O47">_xludf.IFS(N47&gt;20, 1, N47&lt;8, 2, TRUE, 0)</f>
        <v>#NAME?</v>
      </c>
      <c r="P47" s="10">
        <v>13.5</v>
      </c>
      <c r="Q47" s="11" t="str">
        <f t="array" ref="Q47">_xludf.IFS(P47&gt;1.3, 1, P47&lt;0.7, 2, TRUE, 0)</f>
        <v>#NAME?</v>
      </c>
      <c r="R47" s="10">
        <v>18.0</v>
      </c>
      <c r="S47" s="11" t="str">
        <f t="array" ref="S47">_xludf.IFS(R47&gt;52, 1, R47&lt;7, 2, TRUE, 0)</f>
        <v>#NAME?</v>
      </c>
      <c r="T47" s="10">
        <v>139.0</v>
      </c>
      <c r="U47" s="11" t="str">
        <f t="array" ref="U47">_xludf.IFS(T47&gt;146, 1, T47&lt;136, 2, TRUE, 0)</f>
        <v>#NAME?</v>
      </c>
      <c r="V47" s="10">
        <v>5.3</v>
      </c>
      <c r="W47" s="11" t="str">
        <f t="array" ref="W47">_xludf.IFS(V47&gt;5.1, 1, V47&lt;3.5, 2, TRUE, 0)</f>
        <v>#NAME?</v>
      </c>
      <c r="Y47" s="1" t="s">
        <v>20</v>
      </c>
      <c r="Z47" s="2">
        <f>COUNTIF(C3:C12,"&lt;=19") - COUNTIF(C3:C12,"&lt;=17")</f>
        <v>0</v>
      </c>
      <c r="AB47" s="1" t="s">
        <v>20</v>
      </c>
      <c r="AC47" s="2">
        <f>COUNTIF(C14:C23,"&lt;=19") - COUNTIF(C14:C23,"&lt;=17")</f>
        <v>0</v>
      </c>
      <c r="AE47" s="1" t="s">
        <v>20</v>
      </c>
      <c r="AF47" s="2">
        <f>COUNTIF(C25:C40,"&lt;=19") - COUNTIF(C25:C40,"&lt;=17")</f>
        <v>0</v>
      </c>
      <c r="AH47" s="1" t="s">
        <v>20</v>
      </c>
      <c r="AI47" s="2">
        <f>COUNTIF(C42:C78,"&lt;=19") - COUNTIF(C42:C78,"&lt;=17")</f>
        <v>0</v>
      </c>
    </row>
    <row r="48" ht="15.75" customHeight="1">
      <c r="A48" s="4">
        <v>161436.0</v>
      </c>
      <c r="B48" s="9" t="s">
        <v>11</v>
      </c>
      <c r="C48" s="2">
        <v>63.0</v>
      </c>
      <c r="D48" s="10">
        <v>7.18</v>
      </c>
      <c r="E48" s="11" t="str">
        <f t="array" ref="E48">_xludf.IFS(D48&gt;10, 1, D48&lt;4, 2, TRUE, 0)</f>
        <v>#NAME?</v>
      </c>
      <c r="F48" s="11">
        <v>3.95</v>
      </c>
      <c r="G48" s="11" t="str">
        <f t="array" ref="G48">_xludf.IFS(F48&gt;6.2, 1, F48&lt;3.7, 2, TRUE, 0)</f>
        <v>#NAME?</v>
      </c>
      <c r="H48" s="11">
        <v>11.4</v>
      </c>
      <c r="I48" s="11" t="str">
        <f t="array" ref="I48">_xludf.IFS(H48&gt;18, 1, H48&lt;13, 2, TRUE, 0)</f>
        <v>#NAME?</v>
      </c>
      <c r="J48" s="10">
        <v>32.4</v>
      </c>
      <c r="K48" s="11" t="str">
        <f t="array" ref="K48">_xludf.IFS(J48&gt;55, 1, J48&lt;34, 2, TRUE, 0)</f>
        <v>#NAME?</v>
      </c>
      <c r="L48" s="10">
        <v>284.0</v>
      </c>
      <c r="M48" s="11" t="str">
        <f t="array" ref="M48">_xludf.IFS(L48&gt;100, 1, L48&lt;70, 2, TRUE, 0)</f>
        <v>#NAME?</v>
      </c>
      <c r="N48" s="10">
        <v>91.9</v>
      </c>
      <c r="O48" s="11" t="str">
        <f t="array" ref="O48">_xludf.IFS(N48&gt;20, 1, N48&lt;8, 2, TRUE, 0)</f>
        <v>#NAME?</v>
      </c>
      <c r="P48" s="10">
        <v>10.6</v>
      </c>
      <c r="Q48" s="11" t="str">
        <f t="array" ref="Q48">_xludf.IFS(P48&gt;1.3, 1, P48&lt;0.7, 2, TRUE, 0)</f>
        <v>#NAME?</v>
      </c>
      <c r="R48" s="10">
        <v>10.0</v>
      </c>
      <c r="S48" s="11" t="str">
        <f t="array" ref="S48">_xludf.IFS(R48&gt;52, 1, R48&lt;7, 2, TRUE, 0)</f>
        <v>#NAME?</v>
      </c>
      <c r="T48" s="10">
        <v>137.0</v>
      </c>
      <c r="U48" s="11" t="str">
        <f t="array" ref="U48">_xludf.IFS(T48&gt;146, 1, T48&lt;136, 2, TRUE, 0)</f>
        <v>#NAME?</v>
      </c>
      <c r="V48" s="10">
        <v>4.5</v>
      </c>
      <c r="W48" s="11" t="str">
        <f t="array" ref="W48">_xludf.IFS(V48&gt;5.1, 1, V48&lt;3.5, 2, TRUE, 0)</f>
        <v>#NAME?</v>
      </c>
      <c r="Y48" s="1" t="s">
        <v>22</v>
      </c>
      <c r="Z48" s="2">
        <f>COUNTIF(C3:C12,"&lt;=29") - COUNTIF(C3:C12,"&lt;=19")</f>
        <v>0</v>
      </c>
      <c r="AB48" s="1" t="s">
        <v>22</v>
      </c>
      <c r="AC48" s="2">
        <f>COUNTIF(C14:C23,"&lt;=29") - COUNTIF(C14:C23,"&lt;=19")</f>
        <v>0</v>
      </c>
      <c r="AE48" s="1" t="s">
        <v>22</v>
      </c>
      <c r="AF48" s="2">
        <f>COUNTIF(C25:C40,"&lt;=29") - COUNTIF(C25:C40,"&lt;=19")</f>
        <v>0</v>
      </c>
      <c r="AH48" s="1" t="s">
        <v>22</v>
      </c>
      <c r="AI48" s="2">
        <f>COUNTIF(C42:C78,"&lt;=29") - COUNTIF(C42:C78,"&lt;=19")</f>
        <v>0</v>
      </c>
    </row>
    <row r="49" ht="15.75" customHeight="1">
      <c r="A49" s="4">
        <v>165551.0</v>
      </c>
      <c r="B49" s="9" t="s">
        <v>21</v>
      </c>
      <c r="C49" s="2">
        <v>72.0</v>
      </c>
      <c r="D49" s="10">
        <v>9.05</v>
      </c>
      <c r="E49" s="11" t="str">
        <f t="array" ref="E49">_xludf.IFS(D49&gt;10, 1, D49&lt;4, 2, TRUE, 0)</f>
        <v>#NAME?</v>
      </c>
      <c r="F49" s="11">
        <v>3.9</v>
      </c>
      <c r="G49" s="11" t="str">
        <f t="array" ref="G49">_xludf.IFS(F49&gt;6.2, 1, F49&lt;3.7, 2, TRUE, 0)</f>
        <v>#NAME?</v>
      </c>
      <c r="H49" s="11">
        <v>12.0</v>
      </c>
      <c r="I49" s="11" t="str">
        <f t="array" ref="I49">_xludf.IFS(H49&gt;18, 1, H49&lt;13, 2, TRUE, 0)</f>
        <v>#NAME?</v>
      </c>
      <c r="J49" s="10">
        <v>35.4</v>
      </c>
      <c r="K49" s="11" t="str">
        <f t="array" ref="K49">_xludf.IFS(J49&gt;55, 1, J49&lt;34, 2, TRUE, 0)</f>
        <v>#NAME?</v>
      </c>
      <c r="L49" s="10">
        <v>104.0</v>
      </c>
      <c r="M49" s="11" t="str">
        <f t="array" ref="M49">_xludf.IFS(L49&gt;100, 1, L49&lt;70, 2, TRUE, 0)</f>
        <v>#NAME?</v>
      </c>
      <c r="N49" s="10">
        <v>76.9</v>
      </c>
      <c r="O49" s="11" t="str">
        <f t="array" ref="O49">_xludf.IFS(N49&gt;20, 1, N49&lt;8, 2, TRUE, 0)</f>
        <v>#NAME?</v>
      </c>
      <c r="P49" s="10">
        <v>9.8</v>
      </c>
      <c r="Q49" s="11" t="str">
        <f t="array" ref="Q49">_xludf.IFS(P49&gt;1.3, 1, P49&lt;0.7, 2, TRUE, 0)</f>
        <v>#NAME?</v>
      </c>
      <c r="R49" s="10">
        <v>17.0</v>
      </c>
      <c r="S49" s="11" t="str">
        <f t="array" ref="S49">_xludf.IFS(R49&gt;52, 1, R49&lt;7, 2, TRUE, 0)</f>
        <v>#NAME?</v>
      </c>
      <c r="T49" s="10">
        <v>137.0</v>
      </c>
      <c r="U49" s="11" t="str">
        <f t="array" ref="U49">_xludf.IFS(T49&gt;146, 1, T49&lt;136, 2, TRUE, 0)</f>
        <v>#NAME?</v>
      </c>
      <c r="V49" s="10">
        <v>5.0</v>
      </c>
      <c r="W49" s="11" t="str">
        <f t="array" ref="W49">_xludf.IFS(V49&gt;5.1, 1, V49&lt;3.5, 2, TRUE, 0)</f>
        <v>#NAME?</v>
      </c>
      <c r="Y49" s="1" t="s">
        <v>23</v>
      </c>
      <c r="Z49" s="2">
        <f>COUNTIF(C3:C12,"&lt;=39") - COUNTIF(C3:C12,"&lt;=29")</f>
        <v>0</v>
      </c>
      <c r="AB49" s="1" t="s">
        <v>23</v>
      </c>
      <c r="AC49" s="2">
        <f>COUNTIF(C14:C23,"&lt;=39") - COUNTIF(C14:C23,"&lt;=29")</f>
        <v>0</v>
      </c>
      <c r="AE49" s="1" t="s">
        <v>23</v>
      </c>
      <c r="AF49" s="2">
        <f>COUNTIF(C25:C40,"&lt;=39") - COUNTIF(C25:C40,"&lt;=29")</f>
        <v>0</v>
      </c>
      <c r="AH49" s="1" t="s">
        <v>23</v>
      </c>
      <c r="AI49" s="2">
        <f>COUNTIF(C42:C78,"&lt;=39") - COUNTIF(C42:C78,"&lt;=29")</f>
        <v>0</v>
      </c>
    </row>
    <row r="50" ht="15.75" customHeight="1">
      <c r="A50" s="1">
        <v>223535.0</v>
      </c>
      <c r="B50" s="7" t="s">
        <v>11</v>
      </c>
      <c r="C50" s="2">
        <v>62.0</v>
      </c>
      <c r="D50" s="10">
        <v>5.09</v>
      </c>
      <c r="E50" s="11" t="str">
        <f t="array" ref="E50">_xludf.IFS(D50&gt;10, 1, D50&lt;4, 2, TRUE, 0)</f>
        <v>#NAME?</v>
      </c>
      <c r="F50" s="11">
        <v>3.18</v>
      </c>
      <c r="G50" s="11" t="str">
        <f t="array" ref="G50">_xludf.IFS(F50&gt;6.2, 1, F50&lt;3.7, 2, TRUE, 0)</f>
        <v>#NAME?</v>
      </c>
      <c r="H50" s="11">
        <v>10.4</v>
      </c>
      <c r="I50" s="11" t="str">
        <f t="array" ref="I50">_xludf.IFS(H50&gt;18, 1, H50&lt;13, 2, TRUE, 0)</f>
        <v>#NAME?</v>
      </c>
      <c r="J50" s="10">
        <v>28.9</v>
      </c>
      <c r="K50" s="11" t="str">
        <f t="array" ref="K50">_xludf.IFS(J50&gt;55, 1, J50&lt;34, 2, TRUE, 0)</f>
        <v>#NAME?</v>
      </c>
      <c r="L50" s="10">
        <v>184.0</v>
      </c>
      <c r="M50" s="11" t="str">
        <f t="array" ref="M50">_xludf.IFS(L50&gt;100, 1, L50&lt;70, 2, TRUE, 0)</f>
        <v>#NAME?</v>
      </c>
      <c r="N50" s="10">
        <v>91.7</v>
      </c>
      <c r="O50" s="11" t="str">
        <f t="array" ref="O50">_xludf.IFS(N50&gt;20, 1, N50&lt;8, 2, TRUE, 0)</f>
        <v>#NAME?</v>
      </c>
      <c r="P50" s="10">
        <v>10.4</v>
      </c>
      <c r="Q50" s="11" t="str">
        <f t="array" ref="Q50">_xludf.IFS(P50&gt;1.3, 1, P50&lt;0.7, 2, TRUE, 0)</f>
        <v>#NAME?</v>
      </c>
      <c r="R50" s="10">
        <v>25.0</v>
      </c>
      <c r="S50" s="11" t="str">
        <f t="array" ref="S50">_xludf.IFS(R50&gt;52, 1, R50&lt;7, 2, TRUE, 0)</f>
        <v>#NAME?</v>
      </c>
      <c r="T50" s="10">
        <v>137.0</v>
      </c>
      <c r="U50" s="11" t="str">
        <f t="array" ref="U50">_xludf.IFS(T50&gt;146, 1, T50&lt;136, 2, TRUE, 0)</f>
        <v>#NAME?</v>
      </c>
      <c r="V50" s="10">
        <v>4.4</v>
      </c>
      <c r="W50" s="11" t="str">
        <f t="array" ref="W50">_xludf.IFS(V50&gt;5.1, 1, V50&lt;3.5, 2, TRUE, 0)</f>
        <v>#NAME?</v>
      </c>
      <c r="Y50" s="1" t="s">
        <v>24</v>
      </c>
      <c r="Z50" s="2">
        <f>COUNTIF(C3:C12,"&lt;=49") - COUNTIF(C3:C12,"&lt;=39")</f>
        <v>1</v>
      </c>
      <c r="AB50" s="1" t="s">
        <v>24</v>
      </c>
      <c r="AC50" s="2">
        <f>COUNTIF(C14:C23,"&lt;=49") - COUNTIF(C14:C23,"&lt;=39")</f>
        <v>2</v>
      </c>
      <c r="AE50" s="1" t="s">
        <v>24</v>
      </c>
      <c r="AF50" s="2">
        <f>COUNTIF(C25:C40,"&lt;=49") - COUNTIF(C25:C40,"&lt;=39")</f>
        <v>1</v>
      </c>
      <c r="AH50" s="1" t="s">
        <v>24</v>
      </c>
      <c r="AI50" s="2">
        <f>COUNTIF(C42:C78,"&lt;=49") - COUNTIF(C42:C78,"&lt;=39")</f>
        <v>4</v>
      </c>
    </row>
    <row r="51" ht="15.75" customHeight="1">
      <c r="A51" s="4">
        <v>268733.0</v>
      </c>
      <c r="B51" s="9" t="s">
        <v>11</v>
      </c>
      <c r="C51" s="4">
        <v>56.0</v>
      </c>
      <c r="D51" s="10">
        <v>7.56</v>
      </c>
      <c r="E51" s="11" t="str">
        <f t="array" ref="E51">_xludf.IFS(D51&gt;10, 1, D51&lt;4, 2, TRUE, 0)</f>
        <v>#NAME?</v>
      </c>
      <c r="F51" s="11">
        <v>3.63</v>
      </c>
      <c r="G51" s="11" t="str">
        <f t="array" ref="G51">_xludf.IFS(F51&gt;6.2, 1, F51&lt;3.7, 2, TRUE, 0)</f>
        <v>#NAME?</v>
      </c>
      <c r="H51" s="11">
        <v>11.4</v>
      </c>
      <c r="I51" s="11" t="str">
        <f t="array" ref="I51">_xludf.IFS(H51&gt;18, 1, H51&lt;13, 2, TRUE, 0)</f>
        <v>#NAME?</v>
      </c>
      <c r="J51" s="10">
        <v>32.7</v>
      </c>
      <c r="K51" s="11" t="str">
        <f t="array" ref="K51">_xludf.IFS(J51&gt;55, 1, J51&lt;34, 2, TRUE, 0)</f>
        <v>#NAME?</v>
      </c>
      <c r="L51" s="10">
        <v>176.0</v>
      </c>
      <c r="M51" s="11" t="str">
        <f t="array" ref="M51">_xludf.IFS(L51&gt;100, 1, L51&lt;70, 2, TRUE, 0)</f>
        <v>#NAME?</v>
      </c>
      <c r="N51" s="10">
        <v>96.8</v>
      </c>
      <c r="O51" s="11" t="str">
        <f t="array" ref="O51">_xludf.IFS(N51&gt;20, 1, N51&lt;8, 2, TRUE, 0)</f>
        <v>#NAME?</v>
      </c>
      <c r="P51" s="10">
        <v>14.2</v>
      </c>
      <c r="Q51" s="11" t="str">
        <f t="array" ref="Q51">_xludf.IFS(P51&gt;1.3, 1, P51&lt;0.7, 2, TRUE, 0)</f>
        <v>#NAME?</v>
      </c>
      <c r="R51" s="10">
        <v>64.0</v>
      </c>
      <c r="S51" s="11" t="str">
        <f t="array" ref="S51">_xludf.IFS(R51&gt;52, 1, R51&lt;7, 2, TRUE, 0)</f>
        <v>#NAME?</v>
      </c>
      <c r="T51" s="10">
        <v>142.0</v>
      </c>
      <c r="U51" s="11" t="str">
        <f t="array" ref="U51">_xludf.IFS(T51&gt;146, 1, T51&lt;136, 2, TRUE, 0)</f>
        <v>#NAME?</v>
      </c>
      <c r="V51" s="10">
        <v>4.3</v>
      </c>
      <c r="W51" s="11" t="str">
        <f t="array" ref="W51">_xludf.IFS(V51&gt;5.1, 1, V51&lt;3.5, 2, TRUE, 0)</f>
        <v>#NAME?</v>
      </c>
      <c r="Y51" s="1" t="s">
        <v>25</v>
      </c>
      <c r="Z51" s="2">
        <f>COUNTIF(C3:C12,"&lt;=59") - COUNTIF(C3:C12,"&lt;=49")</f>
        <v>0</v>
      </c>
      <c r="AB51" s="1" t="s">
        <v>25</v>
      </c>
      <c r="AC51" s="2">
        <f>COUNTIF(C14:C23,"&lt;=59") - COUNTIF(C14:C23,"&lt;=49")</f>
        <v>0</v>
      </c>
      <c r="AE51" s="1" t="s">
        <v>25</v>
      </c>
      <c r="AF51" s="2">
        <f>COUNTIF(C25:C40,"&lt;=59") - COUNTIF(C25:C40,"&lt;=49")</f>
        <v>4</v>
      </c>
      <c r="AH51" s="1" t="s">
        <v>25</v>
      </c>
      <c r="AI51" s="2">
        <f>COUNTIF(C42:C78,"&lt;=59") - COUNTIF(C42:C78,"&lt;=49")</f>
        <v>11</v>
      </c>
    </row>
    <row r="52" ht="15.75" customHeight="1">
      <c r="A52" s="4">
        <v>278250.0</v>
      </c>
      <c r="B52" s="9" t="s">
        <v>11</v>
      </c>
      <c r="C52" s="1">
        <v>55.0</v>
      </c>
      <c r="D52" s="10">
        <v>8.95</v>
      </c>
      <c r="E52" s="11" t="str">
        <f t="array" ref="E52">_xludf.IFS(D52&gt;10, 1, D52&lt;4, 2, TRUE, 0)</f>
        <v>#NAME?</v>
      </c>
      <c r="F52" s="11">
        <v>3.92</v>
      </c>
      <c r="G52" s="11" t="str">
        <f t="array" ref="G52">_xludf.IFS(F52&gt;6.2, 1, F52&lt;3.7, 2, TRUE, 0)</f>
        <v>#NAME?</v>
      </c>
      <c r="H52" s="11">
        <v>11.6</v>
      </c>
      <c r="I52" s="11" t="str">
        <f t="array" ref="I52">_xludf.IFS(H52&gt;18, 1, H52&lt;13, 2, TRUE, 0)</f>
        <v>#NAME?</v>
      </c>
      <c r="J52" s="10">
        <v>34.2</v>
      </c>
      <c r="K52" s="11" t="str">
        <f t="array" ref="K52">_xludf.IFS(J52&gt;55, 1, J52&lt;34, 2, TRUE, 0)</f>
        <v>#NAME?</v>
      </c>
      <c r="L52" s="10">
        <v>110.0</v>
      </c>
      <c r="M52" s="11" t="str">
        <f t="array" ref="M52">_xludf.IFS(L52&gt;100, 1, L52&lt;70, 2, TRUE, 0)</f>
        <v>#NAME?</v>
      </c>
      <c r="N52" s="10">
        <v>68.5</v>
      </c>
      <c r="O52" s="11" t="str">
        <f t="array" ref="O52">_xludf.IFS(N52&gt;20, 1, N52&lt;8, 2, TRUE, 0)</f>
        <v>#NAME?</v>
      </c>
      <c r="P52" s="10">
        <v>11.8</v>
      </c>
      <c r="Q52" s="11" t="str">
        <f t="array" ref="Q52">_xludf.IFS(P52&gt;1.3, 1, P52&lt;0.7, 2, TRUE, 0)</f>
        <v>#NAME?</v>
      </c>
      <c r="R52" s="10">
        <v>9.0</v>
      </c>
      <c r="S52" s="11" t="str">
        <f t="array" ref="S52">_xludf.IFS(R52&gt;52, 1, R52&lt;7, 2, TRUE, 0)</f>
        <v>#NAME?</v>
      </c>
      <c r="T52" s="10">
        <v>135.0</v>
      </c>
      <c r="U52" s="11" t="str">
        <f t="array" ref="U52">_xludf.IFS(T52&gt;146, 1, T52&lt;136, 2, TRUE, 0)</f>
        <v>#NAME?</v>
      </c>
      <c r="V52" s="10">
        <v>4.2</v>
      </c>
      <c r="W52" s="11" t="str">
        <f t="array" ref="W52">_xludf.IFS(V52&gt;5.1, 1, V52&lt;3.5, 2, TRUE, 0)</f>
        <v>#NAME?</v>
      </c>
      <c r="Y52" s="1" t="s">
        <v>27</v>
      </c>
      <c r="Z52" s="2">
        <f>COUNTIF(C3:C12,"&lt;=69") - COUNTIF(C3:C12,"&lt;=59")</f>
        <v>6</v>
      </c>
      <c r="AB52" s="1" t="s">
        <v>27</v>
      </c>
      <c r="AC52" s="2">
        <f>COUNTIF(C14:C23,"&lt;=69") - COUNTIF(C14:C23,"&lt;=59")</f>
        <v>5</v>
      </c>
      <c r="AE52" s="1" t="s">
        <v>27</v>
      </c>
      <c r="AF52" s="2">
        <f>COUNTIF(C25:C40,"&lt;=69") - COUNTIF(C25:C40,"&lt;=59")</f>
        <v>4</v>
      </c>
      <c r="AH52" s="1" t="s">
        <v>27</v>
      </c>
      <c r="AI52" s="2">
        <f>COUNTIF(C42:C78,"&lt;=69") - COUNTIF(C42:C78,"&lt;=59")</f>
        <v>12</v>
      </c>
    </row>
    <row r="53" ht="15.75" customHeight="1">
      <c r="A53" s="4">
        <v>282862.0</v>
      </c>
      <c r="B53" s="9" t="s">
        <v>11</v>
      </c>
      <c r="C53" s="2">
        <v>70.0</v>
      </c>
      <c r="D53" s="10">
        <v>4.62</v>
      </c>
      <c r="E53" s="11" t="str">
        <f t="array" ref="E53">_xludf.IFS(D53&gt;10, 1, D53&lt;4, 2, TRUE, 0)</f>
        <v>#NAME?</v>
      </c>
      <c r="F53" s="11">
        <v>3.29</v>
      </c>
      <c r="G53" s="11" t="str">
        <f t="array" ref="G53">_xludf.IFS(F53&gt;6.2, 1, F53&lt;3.7, 2, TRUE, 0)</f>
        <v>#NAME?</v>
      </c>
      <c r="H53" s="11">
        <v>10.4</v>
      </c>
      <c r="I53" s="11" t="str">
        <f t="array" ref="I53">_xludf.IFS(H53&gt;18, 1, H53&lt;13, 2, TRUE, 0)</f>
        <v>#NAME?</v>
      </c>
      <c r="J53" s="10">
        <v>29.2</v>
      </c>
      <c r="K53" s="11" t="str">
        <f t="array" ref="K53">_xludf.IFS(J53&gt;55, 1, J53&lt;34, 2, TRUE, 0)</f>
        <v>#NAME?</v>
      </c>
      <c r="L53" s="10">
        <v>75.0</v>
      </c>
      <c r="M53" s="11" t="str">
        <f t="array" ref="M53">_xludf.IFS(L53&gt;100, 1, L53&lt;70, 2, TRUE, 0)</f>
        <v>#NAME?</v>
      </c>
      <c r="N53" s="10">
        <v>43.3</v>
      </c>
      <c r="O53" s="11" t="str">
        <f t="array" ref="O53">_xludf.IFS(N53&gt;20, 1, N53&lt;8, 2, TRUE, 0)</f>
        <v>#NAME?</v>
      </c>
      <c r="P53" s="10">
        <v>11.7</v>
      </c>
      <c r="Q53" s="11" t="str">
        <f t="array" ref="Q53">_xludf.IFS(P53&gt;1.3, 1, P53&lt;0.7, 2, TRUE, 0)</f>
        <v>#NAME?</v>
      </c>
      <c r="R53" s="10">
        <v>6.0</v>
      </c>
      <c r="S53" s="11" t="str">
        <f t="array" ref="S53">_xludf.IFS(R53&gt;52, 1, R53&lt;7, 2, TRUE, 0)</f>
        <v>#NAME?</v>
      </c>
      <c r="T53" s="10">
        <v>129.0</v>
      </c>
      <c r="U53" s="11" t="str">
        <f t="array" ref="U53">_xludf.IFS(T53&gt;146, 1, T53&lt;136, 2, TRUE, 0)</f>
        <v>#NAME?</v>
      </c>
      <c r="V53" s="10">
        <v>4.0</v>
      </c>
      <c r="W53" s="11" t="str">
        <f t="array" ref="W53">_xludf.IFS(V53&gt;5.1, 1, V53&lt;3.5, 2, TRUE, 0)</f>
        <v>#NAME?</v>
      </c>
      <c r="Y53" s="1" t="s">
        <v>28</v>
      </c>
      <c r="Z53" s="2">
        <f>COUNTIF(C3:C12,"&lt;=79") - COUNTIF(C3:C12,"&lt;=69")</f>
        <v>2</v>
      </c>
      <c r="AB53" s="1" t="s">
        <v>28</v>
      </c>
      <c r="AC53" s="2">
        <f>COUNTIF(C14:C23,"&lt;=79") - COUNTIF(C14:C23,"&lt;=69")</f>
        <v>2</v>
      </c>
      <c r="AE53" s="1" t="s">
        <v>28</v>
      </c>
      <c r="AF53" s="2">
        <f>COUNTIF(C25:C40,"&lt;=79") - COUNTIF(C25:C40,"&lt;=69")</f>
        <v>6</v>
      </c>
      <c r="AH53" s="1" t="s">
        <v>28</v>
      </c>
      <c r="AI53" s="2">
        <f>COUNTIF(C42:C78,"&lt;=79") - COUNTIF(C42:C78,"&lt;=69")</f>
        <v>8</v>
      </c>
    </row>
    <row r="54" ht="15.75" customHeight="1">
      <c r="A54" s="4">
        <v>314908.0</v>
      </c>
      <c r="B54" s="9" t="s">
        <v>11</v>
      </c>
      <c r="C54" s="2">
        <v>81.0</v>
      </c>
      <c r="D54" s="10">
        <v>4.57</v>
      </c>
      <c r="E54" s="11" t="str">
        <f t="array" ref="E54">_xludf.IFS(D54&gt;10, 1, D54&lt;4, 2, TRUE, 0)</f>
        <v>#NAME?</v>
      </c>
      <c r="F54" s="10">
        <v>3.51</v>
      </c>
      <c r="G54" s="11" t="str">
        <f t="array" ref="G54">_xludf.IFS(F54&gt;6.2, 1, F54&lt;3.7, 2, TRUE, 0)</f>
        <v>#NAME?</v>
      </c>
      <c r="H54" s="10">
        <v>11.5</v>
      </c>
      <c r="I54" s="11" t="str">
        <f t="array" ref="I54">_xludf.IFS(H54&gt;18, 1, H54&lt;13, 2, TRUE, 0)</f>
        <v>#NAME?</v>
      </c>
      <c r="J54" s="10">
        <v>33.5</v>
      </c>
      <c r="K54" s="11" t="str">
        <f t="array" ref="K54">_xludf.IFS(J54&gt;55, 1, J54&lt;34, 2, TRUE, 0)</f>
        <v>#NAME?</v>
      </c>
      <c r="L54" s="11">
        <v>85.0</v>
      </c>
      <c r="M54" s="11" t="str">
        <f t="array" ref="M54">_xludf.IFS(L54&gt;100, 1, L54&lt;70, 2, TRUE, 0)</f>
        <v>#NAME?</v>
      </c>
      <c r="N54" s="10">
        <v>68.5</v>
      </c>
      <c r="O54" s="11" t="str">
        <f t="array" ref="O54">_xludf.IFS(N54&gt;20, 1, N54&lt;8, 2, TRUE, 0)</f>
        <v>#NAME?</v>
      </c>
      <c r="P54" s="10">
        <v>7.0</v>
      </c>
      <c r="Q54" s="11" t="str">
        <f t="array" ref="Q54">_xludf.IFS(P54&gt;1.3, 1, P54&lt;0.7, 2, TRUE, 0)</f>
        <v>#NAME?</v>
      </c>
      <c r="R54" s="10">
        <v>21.0</v>
      </c>
      <c r="S54" s="11" t="str">
        <f t="array" ref="S54">_xludf.IFS(R54&gt;52, 1, R54&lt;7, 2, TRUE, 0)</f>
        <v>#NAME?</v>
      </c>
      <c r="T54" s="10">
        <v>136.0</v>
      </c>
      <c r="U54" s="11" t="str">
        <f t="array" ref="U54">_xludf.IFS(T54&gt;146, 1, T54&lt;136, 2, TRUE, 0)</f>
        <v>#NAME?</v>
      </c>
      <c r="V54" s="10">
        <v>5.3</v>
      </c>
      <c r="W54" s="11" t="str">
        <f t="array" ref="W54">_xludf.IFS(V54&gt;5.1, 1, V54&lt;3.5, 2, TRUE, 0)</f>
        <v>#NAME?</v>
      </c>
      <c r="Y54" s="1" t="s">
        <v>30</v>
      </c>
      <c r="Z54" s="2">
        <f>COUNTIF(C3:C12,"&lt;=89") - COUNTIF(C3:C12,"&lt;=79")</f>
        <v>1</v>
      </c>
      <c r="AB54" s="1" t="s">
        <v>30</v>
      </c>
      <c r="AC54" s="2">
        <f>COUNTIF(C14:C23,"&lt;=89") - COUNTIF(C14:C23,"&lt;=79")</f>
        <v>1</v>
      </c>
      <c r="AE54" s="1" t="s">
        <v>30</v>
      </c>
      <c r="AF54" s="2">
        <f>COUNTIF(C25:C40,"&lt;=89") - COUNTIF(C25:C40,"&lt;=79")</f>
        <v>1</v>
      </c>
      <c r="AH54" s="1" t="s">
        <v>30</v>
      </c>
      <c r="AI54" s="2">
        <f>COUNTIF(C42:C78,"&lt;=89") - COUNTIF(C42:C78,"&lt;=79")</f>
        <v>2</v>
      </c>
    </row>
    <row r="55" ht="15.75" customHeight="1">
      <c r="A55" s="4">
        <v>315172.0</v>
      </c>
      <c r="B55" s="9" t="s">
        <v>21</v>
      </c>
      <c r="C55" s="4">
        <v>53.0</v>
      </c>
      <c r="D55" s="10">
        <v>11.47</v>
      </c>
      <c r="E55" s="11" t="str">
        <f t="array" ref="E55">_xludf.IFS(D55&gt;10, 1, D55&lt;4, 2, TRUE, 0)</f>
        <v>#NAME?</v>
      </c>
      <c r="F55" s="10">
        <v>3.17</v>
      </c>
      <c r="G55" s="11" t="str">
        <f t="array" ref="G55">_xludf.IFS(F55&gt;6.2, 1, F55&lt;3.7, 2, TRUE, 0)</f>
        <v>#NAME?</v>
      </c>
      <c r="H55" s="10">
        <v>8.7</v>
      </c>
      <c r="I55" s="11" t="str">
        <f t="array" ref="I55">_xludf.IFS(H55&gt;18, 1, H55&lt;13, 2, TRUE, 0)</f>
        <v>#NAME?</v>
      </c>
      <c r="J55" s="10">
        <v>27.4</v>
      </c>
      <c r="K55" s="11" t="str">
        <f t="array" ref="K55">_xludf.IFS(J55&gt;55, 1, J55&lt;34, 2, TRUE, 0)</f>
        <v>#NAME?</v>
      </c>
      <c r="L55" s="10">
        <v>300.0</v>
      </c>
      <c r="M55" s="11" t="str">
        <f t="array" ref="M55">_xludf.IFS(L55&gt;100, 1, L55&lt;70, 2, TRUE, 0)</f>
        <v>#NAME?</v>
      </c>
      <c r="N55" s="10">
        <v>52.9</v>
      </c>
      <c r="O55" s="11" t="str">
        <f t="array" ref="O55">_xludf.IFS(N55&gt;20, 1, N55&lt;8, 2, TRUE, 0)</f>
        <v>#NAME?</v>
      </c>
      <c r="P55" s="10">
        <v>6.7</v>
      </c>
      <c r="Q55" s="11" t="str">
        <f t="array" ref="Q55">_xludf.IFS(P55&gt;1.3, 1, P55&lt;0.7, 2, TRUE, 0)</f>
        <v>#NAME?</v>
      </c>
      <c r="R55" s="10">
        <v>4.0</v>
      </c>
      <c r="S55" s="11" t="str">
        <f t="array" ref="S55">_xludf.IFS(R55&gt;52, 1, R55&lt;7, 2, TRUE, 0)</f>
        <v>#NAME?</v>
      </c>
      <c r="T55" s="10">
        <v>135.0</v>
      </c>
      <c r="U55" s="11" t="str">
        <f t="array" ref="U55">_xludf.IFS(T55&gt;146, 1, T55&lt;136, 2, TRUE, 0)</f>
        <v>#NAME?</v>
      </c>
      <c r="V55" s="10">
        <v>3.9</v>
      </c>
      <c r="W55" s="11" t="str">
        <f t="array" ref="W55">_xludf.IFS(V55&gt;5.1, 1, V55&lt;3.5, 2, TRUE, 0)</f>
        <v>#NAME?</v>
      </c>
      <c r="Y55" s="1" t="s">
        <v>31</v>
      </c>
      <c r="Z55" s="2">
        <f>COUNTIF(C3:C12,"&lt;=99") - COUNTIF(C3:C12,"&lt;=89")</f>
        <v>0</v>
      </c>
      <c r="AB55" s="1" t="s">
        <v>31</v>
      </c>
      <c r="AC55" s="2">
        <f>COUNTIF(C14:C23,"&lt;=99") - COUNTIF(C14:C23,"&lt;=89")</f>
        <v>0</v>
      </c>
      <c r="AE55" s="1" t="s">
        <v>31</v>
      </c>
      <c r="AF55" s="2">
        <f>COUNTIF(C25:C40,"&lt;=99") - COUNTIF(C25:C40,"&lt;=89")</f>
        <v>0</v>
      </c>
      <c r="AH55" s="1" t="s">
        <v>31</v>
      </c>
      <c r="AI55" s="2">
        <f>COUNTIF(C42:C78,"&lt;=99") - COUNTIF(C42:C78,"&lt;=89")</f>
        <v>0</v>
      </c>
    </row>
    <row r="56" ht="15.75" customHeight="1">
      <c r="A56" s="4">
        <v>320078.0</v>
      </c>
      <c r="B56" s="9" t="s">
        <v>11</v>
      </c>
      <c r="C56" s="2">
        <v>68.0</v>
      </c>
      <c r="D56" s="10">
        <v>3.31</v>
      </c>
      <c r="E56" s="11" t="str">
        <f t="array" ref="E56">_xludf.IFS(D56&gt;10, 1, D56&lt;4, 2, TRUE, 0)</f>
        <v>#NAME?</v>
      </c>
      <c r="F56" s="11">
        <v>3.73</v>
      </c>
      <c r="G56" s="11" t="str">
        <f t="array" ref="G56">_xludf.IFS(F56&gt;6.2, 1, F56&lt;3.7, 2, TRUE, 0)</f>
        <v>#NAME?</v>
      </c>
      <c r="H56" s="11">
        <v>11.0</v>
      </c>
      <c r="I56" s="11" t="str">
        <f t="array" ref="I56">_xludf.IFS(H56&gt;18, 1, H56&lt;13, 2, TRUE, 0)</f>
        <v>#NAME?</v>
      </c>
      <c r="J56" s="10">
        <v>31.7</v>
      </c>
      <c r="K56" s="11" t="str">
        <f t="array" ref="K56">_xludf.IFS(J56&gt;55, 1, J56&lt;34, 2, TRUE, 0)</f>
        <v>#NAME?</v>
      </c>
      <c r="L56" s="11">
        <v>267.0</v>
      </c>
      <c r="M56" s="11" t="str">
        <f t="array" ref="M56">_xludf.IFS(L56&gt;100, 1, L56&lt;70, 2, TRUE, 0)</f>
        <v>#NAME?</v>
      </c>
      <c r="N56" s="10">
        <v>63.4</v>
      </c>
      <c r="O56" s="11" t="str">
        <f t="array" ref="O56">_xludf.IFS(N56&gt;20, 1, N56&lt;8, 2, TRUE, 0)</f>
        <v>#NAME?</v>
      </c>
      <c r="P56" s="10">
        <v>8.7</v>
      </c>
      <c r="Q56" s="11" t="str">
        <f t="array" ref="Q56">_xludf.IFS(P56&gt;1.3, 1, P56&lt;0.7, 2, TRUE, 0)</f>
        <v>#NAME?</v>
      </c>
      <c r="R56" s="10">
        <v>13.0</v>
      </c>
      <c r="S56" s="11" t="str">
        <f t="array" ref="S56">_xludf.IFS(R56&gt;52, 1, R56&lt;7, 2, TRUE, 0)</f>
        <v>#NAME?</v>
      </c>
      <c r="T56" s="10">
        <v>131.0</v>
      </c>
      <c r="U56" s="11" t="str">
        <f t="array" ref="U56">_xludf.IFS(T56&gt;146, 1, T56&lt;136, 2, TRUE, 0)</f>
        <v>#NAME?</v>
      </c>
      <c r="V56" s="10">
        <v>4.7</v>
      </c>
      <c r="W56" s="11" t="str">
        <f t="array" ref="W56">_xludf.IFS(V56&gt;5.1, 1, V56&lt;3.5, 2, TRUE, 0)</f>
        <v>#NAME?</v>
      </c>
    </row>
    <row r="57" ht="15.75" customHeight="1">
      <c r="A57" s="4">
        <v>323098.0</v>
      </c>
      <c r="B57" s="9" t="s">
        <v>21</v>
      </c>
      <c r="C57" s="2">
        <v>49.0</v>
      </c>
      <c r="D57" s="10">
        <v>9.62</v>
      </c>
      <c r="E57" s="11" t="str">
        <f t="array" ref="E57">_xludf.IFS(D57&gt;10, 1, D57&lt;4, 2, TRUE, 0)</f>
        <v>#NAME?</v>
      </c>
      <c r="F57" s="11">
        <v>4.23</v>
      </c>
      <c r="G57" s="11" t="str">
        <f t="array" ref="G57">_xludf.IFS(F57&gt;6.2, 1, F57&lt;3.7, 2, TRUE, 0)</f>
        <v>#NAME?</v>
      </c>
      <c r="H57" s="11">
        <v>11.8</v>
      </c>
      <c r="I57" s="11" t="str">
        <f t="array" ref="I57">_xludf.IFS(H57&gt;18, 1, H57&lt;13, 2, TRUE, 0)</f>
        <v>#NAME?</v>
      </c>
      <c r="J57" s="10">
        <v>35.2</v>
      </c>
      <c r="K57" s="11" t="str">
        <f t="array" ref="K57">_xludf.IFS(J57&gt;55, 1, J57&lt;34, 2, TRUE, 0)</f>
        <v>#NAME?</v>
      </c>
      <c r="L57" s="10">
        <v>199.0</v>
      </c>
      <c r="M57" s="11" t="str">
        <f t="array" ref="M57">_xludf.IFS(L57&gt;100, 1, L57&lt;70, 2, TRUE, 0)</f>
        <v>#NAME?</v>
      </c>
      <c r="N57" s="10">
        <v>86.2</v>
      </c>
      <c r="O57" s="11" t="str">
        <f t="array" ref="O57">_xludf.IFS(N57&gt;20, 1, N57&lt;8, 2, TRUE, 0)</f>
        <v>#NAME?</v>
      </c>
      <c r="P57" s="10">
        <v>10.9</v>
      </c>
      <c r="Q57" s="11" t="str">
        <f t="array" ref="Q57">_xludf.IFS(P57&gt;1.3, 1, P57&lt;0.7, 2, TRUE, 0)</f>
        <v>#NAME?</v>
      </c>
      <c r="R57" s="10">
        <v>24.0</v>
      </c>
      <c r="S57" s="11" t="str">
        <f t="array" ref="S57">_xludf.IFS(R57&gt;52, 1, R57&lt;7, 2, TRUE, 0)</f>
        <v>#NAME?</v>
      </c>
      <c r="T57" s="10">
        <v>135.0</v>
      </c>
      <c r="U57" s="11" t="str">
        <f t="array" ref="U57">_xludf.IFS(T57&gt;146, 1, T57&lt;136, 2, TRUE, 0)</f>
        <v>#NAME?</v>
      </c>
      <c r="V57" s="10">
        <v>4.3</v>
      </c>
      <c r="W57" s="11" t="str">
        <f t="array" ref="W57">_xludf.IFS(V57&gt;5.1, 1, V57&lt;3.5, 2, TRUE, 0)</f>
        <v>#NAME?</v>
      </c>
    </row>
    <row r="58" ht="15.75" customHeight="1">
      <c r="A58" s="4">
        <v>330181.0</v>
      </c>
      <c r="B58" s="9" t="s">
        <v>21</v>
      </c>
      <c r="C58" s="2">
        <v>67.0</v>
      </c>
      <c r="D58" s="10">
        <v>7.97</v>
      </c>
      <c r="E58" s="11" t="str">
        <f t="array" ref="E58">_xludf.IFS(D58&gt;10, 1, D58&lt;4, 2, TRUE, 0)</f>
        <v>#NAME?</v>
      </c>
      <c r="F58" s="11">
        <v>3.9</v>
      </c>
      <c r="G58" s="11" t="str">
        <f t="array" ref="G58">_xludf.IFS(F58&gt;6.2, 1, F58&lt;3.7, 2, TRUE, 0)</f>
        <v>#NAME?</v>
      </c>
      <c r="H58" s="11">
        <v>11.4</v>
      </c>
      <c r="I58" s="11" t="str">
        <f t="array" ref="I58">_xludf.IFS(H58&gt;18, 1, H58&lt;13, 2, TRUE, 0)</f>
        <v>#NAME?</v>
      </c>
      <c r="J58" s="10">
        <v>34.3</v>
      </c>
      <c r="K58" s="11" t="str">
        <f t="array" ref="K58">_xludf.IFS(J58&gt;55, 1, J58&lt;34, 2, TRUE, 0)</f>
        <v>#NAME?</v>
      </c>
      <c r="L58" s="10">
        <v>393.0</v>
      </c>
      <c r="M58" s="11" t="str">
        <f t="array" ref="M58">_xludf.IFS(L58&gt;100, 1, L58&lt;70, 2, TRUE, 0)</f>
        <v>#NAME?</v>
      </c>
      <c r="N58" s="10">
        <v>71.2</v>
      </c>
      <c r="O58" s="11" t="str">
        <f t="array" ref="O58">_xludf.IFS(N58&gt;20, 1, N58&lt;8, 2, TRUE, 0)</f>
        <v>#NAME?</v>
      </c>
      <c r="P58" s="10">
        <v>8.0</v>
      </c>
      <c r="Q58" s="11" t="str">
        <f t="array" ref="Q58">_xludf.IFS(P58&gt;1.3, 1, P58&lt;0.7, 2, TRUE, 0)</f>
        <v>#NAME?</v>
      </c>
      <c r="R58" s="10">
        <v>10.0</v>
      </c>
      <c r="S58" s="11" t="str">
        <f t="array" ref="S58">_xludf.IFS(R58&gt;52, 1, R58&lt;7, 2, TRUE, 0)</f>
        <v>#NAME?</v>
      </c>
      <c r="T58" s="10">
        <v>135.0</v>
      </c>
      <c r="U58" s="11" t="str">
        <f t="array" ref="U58">_xludf.IFS(T58&gt;146, 1, T58&lt;136, 2, TRUE, 0)</f>
        <v>#NAME?</v>
      </c>
      <c r="V58" s="10">
        <v>4.1</v>
      </c>
      <c r="W58" s="11" t="str">
        <f t="array" ref="W58">_xludf.IFS(V58&gt;5.1, 1, V58&lt;3.5, 2, TRUE, 0)</f>
        <v>#NAME?</v>
      </c>
    </row>
    <row r="59" ht="15.75" customHeight="1">
      <c r="A59" s="4">
        <v>331383.0</v>
      </c>
      <c r="B59" s="9" t="s">
        <v>11</v>
      </c>
      <c r="C59" s="2">
        <v>69.0</v>
      </c>
      <c r="D59" s="10">
        <v>6.51</v>
      </c>
      <c r="E59" s="11" t="str">
        <f t="array" ref="E59">_xludf.IFS(D59&gt;10, 1, D59&lt;4, 2, TRUE, 0)</f>
        <v>#NAME?</v>
      </c>
      <c r="F59" s="10">
        <v>3.72</v>
      </c>
      <c r="G59" s="11" t="str">
        <f t="array" ref="G59">_xludf.IFS(F59&gt;6.2, 1, F59&lt;3.7, 2, TRUE, 0)</f>
        <v>#NAME?</v>
      </c>
      <c r="H59" s="10">
        <v>11.4</v>
      </c>
      <c r="I59" s="11" t="str">
        <f t="array" ref="I59">_xludf.IFS(H59&gt;18, 1, H59&lt;13, 2, TRUE, 0)</f>
        <v>#NAME?</v>
      </c>
      <c r="J59" s="10">
        <v>34.0</v>
      </c>
      <c r="K59" s="11" t="str">
        <f t="array" ref="K59">_xludf.IFS(J59&gt;55, 1, J59&lt;34, 2, TRUE, 0)</f>
        <v>#NAME?</v>
      </c>
      <c r="L59" s="10">
        <v>226.0</v>
      </c>
      <c r="M59" s="11" t="str">
        <f t="array" ref="M59">_xludf.IFS(L59&gt;100, 1, L59&lt;70, 2, TRUE, 0)</f>
        <v>#NAME?</v>
      </c>
      <c r="N59" s="10">
        <v>101.9</v>
      </c>
      <c r="O59" s="11" t="str">
        <f t="array" ref="O59">_xludf.IFS(N59&gt;20, 1, N59&lt;8, 2, TRUE, 0)</f>
        <v>#NAME?</v>
      </c>
      <c r="P59" s="10">
        <v>12.5</v>
      </c>
      <c r="Q59" s="11" t="str">
        <f t="array" ref="Q59">_xludf.IFS(P59&gt;1.3, 1, P59&lt;0.7, 2, TRUE, 0)</f>
        <v>#NAME?</v>
      </c>
      <c r="R59" s="10">
        <v>12.0</v>
      </c>
      <c r="S59" s="11" t="str">
        <f t="array" ref="S59">_xludf.IFS(R59&gt;52, 1, R59&lt;7, 2, TRUE, 0)</f>
        <v>#NAME?</v>
      </c>
      <c r="T59" s="10">
        <v>134.0</v>
      </c>
      <c r="U59" s="11" t="str">
        <f t="array" ref="U59">_xludf.IFS(T59&gt;146, 1, T59&lt;136, 2, TRUE, 0)</f>
        <v>#NAME?</v>
      </c>
      <c r="V59" s="10">
        <v>4.9</v>
      </c>
      <c r="W59" s="11" t="str">
        <f t="array" ref="W59">_xludf.IFS(V59&gt;5.1, 1, V59&lt;3.5, 2, TRUE, 0)</f>
        <v>#NAME?</v>
      </c>
    </row>
    <row r="60" ht="15.75" customHeight="1">
      <c r="A60" s="4">
        <v>333781.0</v>
      </c>
      <c r="B60" s="9" t="s">
        <v>21</v>
      </c>
      <c r="C60" s="2">
        <v>53.0</v>
      </c>
      <c r="D60" s="10">
        <v>9.39</v>
      </c>
      <c r="E60" s="11" t="str">
        <f t="array" ref="E60">_xludf.IFS(D60&gt;10, 1, D60&lt;4, 2, TRUE, 0)</f>
        <v>#NAME?</v>
      </c>
      <c r="F60" s="11">
        <v>3.77</v>
      </c>
      <c r="G60" s="11" t="str">
        <f t="array" ref="G60">_xludf.IFS(F60&gt;6.2, 1, F60&lt;3.7, 2, TRUE, 0)</f>
        <v>#NAME?</v>
      </c>
      <c r="H60" s="11">
        <v>11.2</v>
      </c>
      <c r="I60" s="11" t="str">
        <f t="array" ref="I60">_xludf.IFS(H60&gt;18, 1, H60&lt;13, 2, TRUE, 0)</f>
        <v>#NAME?</v>
      </c>
      <c r="J60" s="10">
        <v>33.4</v>
      </c>
      <c r="K60" s="11" t="str">
        <f t="array" ref="K60">_xludf.IFS(J60&gt;55, 1, J60&lt;34, 2, TRUE, 0)</f>
        <v>#NAME?</v>
      </c>
      <c r="L60" s="11">
        <v>153.0</v>
      </c>
      <c r="M60" s="11" t="str">
        <f t="array" ref="M60">_xludf.IFS(L60&gt;100, 1, L60&lt;70, 2, TRUE, 0)</f>
        <v>#NAME?</v>
      </c>
      <c r="N60" s="10">
        <v>65.3</v>
      </c>
      <c r="O60" s="11" t="str">
        <f t="array" ref="O60">_xludf.IFS(N60&gt;20, 1, N60&lt;8, 2, TRUE, 0)</f>
        <v>#NAME?</v>
      </c>
      <c r="P60" s="10">
        <v>8.8</v>
      </c>
      <c r="Q60" s="11" t="str">
        <f t="array" ref="Q60">_xludf.IFS(P60&gt;1.3, 1, P60&lt;0.7, 2, TRUE, 0)</f>
        <v>#NAME?</v>
      </c>
      <c r="R60" s="10">
        <v>8.0</v>
      </c>
      <c r="S60" s="11" t="str">
        <f t="array" ref="S60">_xludf.IFS(R60&gt;52, 1, R60&lt;7, 2, TRUE, 0)</f>
        <v>#NAME?</v>
      </c>
      <c r="T60" s="10">
        <v>138.0</v>
      </c>
      <c r="U60" s="11" t="str">
        <f t="array" ref="U60">_xludf.IFS(T60&gt;146, 1, T60&lt;136, 2, TRUE, 0)</f>
        <v>#NAME?</v>
      </c>
      <c r="V60" s="10">
        <v>4.4</v>
      </c>
      <c r="W60" s="11" t="str">
        <f t="array" ref="W60">_xludf.IFS(V60&gt;5.1, 1, V60&lt;3.5, 2, TRUE, 0)</f>
        <v>#NAME?</v>
      </c>
    </row>
    <row r="61" ht="15.75" customHeight="1">
      <c r="A61" s="4">
        <v>338780.0</v>
      </c>
      <c r="B61" s="9" t="s">
        <v>11</v>
      </c>
      <c r="C61" s="2">
        <v>70.0</v>
      </c>
      <c r="D61" s="10">
        <v>6.89</v>
      </c>
      <c r="E61" s="11" t="str">
        <f t="array" ref="E61">_xludf.IFS(D61&gt;10, 1, D61&lt;4, 2, TRUE, 0)</f>
        <v>#NAME?</v>
      </c>
      <c r="F61" s="11">
        <v>3.36</v>
      </c>
      <c r="G61" s="11" t="str">
        <f t="array" ref="G61">_xludf.IFS(F61&gt;6.2, 1, F61&lt;3.7, 2, TRUE, 0)</f>
        <v>#NAME?</v>
      </c>
      <c r="H61" s="11">
        <v>10.3</v>
      </c>
      <c r="I61" s="11" t="str">
        <f t="array" ref="I61">_xludf.IFS(H61&gt;18, 1, H61&lt;13, 2, TRUE, 0)</f>
        <v>#NAME?</v>
      </c>
      <c r="J61" s="10">
        <v>29.3</v>
      </c>
      <c r="K61" s="11" t="str">
        <f t="array" ref="K61">_xludf.IFS(J61&gt;55, 1, J61&lt;34, 2, TRUE, 0)</f>
        <v>#NAME?</v>
      </c>
      <c r="L61" s="10">
        <v>218.0</v>
      </c>
      <c r="M61" s="11" t="str">
        <f t="array" ref="M61">_xludf.IFS(L61&gt;100, 1, L61&lt;70, 2, TRUE, 0)</f>
        <v>#NAME?</v>
      </c>
      <c r="N61" s="10">
        <v>57.5</v>
      </c>
      <c r="O61" s="11" t="str">
        <f t="array" ref="O61">_xludf.IFS(N61&gt;20, 1, N61&lt;8, 2, TRUE, 0)</f>
        <v>#NAME?</v>
      </c>
      <c r="P61" s="10">
        <v>8.2</v>
      </c>
      <c r="Q61" s="11" t="str">
        <f t="array" ref="Q61">_xludf.IFS(P61&gt;1.3, 1, P61&lt;0.7, 2, TRUE, 0)</f>
        <v>#NAME?</v>
      </c>
      <c r="R61" s="10">
        <v>13.0</v>
      </c>
      <c r="S61" s="11" t="str">
        <f t="array" ref="S61">_xludf.IFS(R61&gt;52, 1, R61&lt;7, 2, TRUE, 0)</f>
        <v>#NAME?</v>
      </c>
      <c r="T61" s="10">
        <v>138.0</v>
      </c>
      <c r="U61" s="11" t="str">
        <f t="array" ref="U61">_xludf.IFS(T61&gt;146, 1, T61&lt;136, 2, TRUE, 0)</f>
        <v>#NAME?</v>
      </c>
      <c r="V61" s="10">
        <v>3.8</v>
      </c>
      <c r="W61" s="11" t="str">
        <f t="array" ref="W61">_xludf.IFS(V61&gt;5.1, 1, V61&lt;3.5, 2, TRUE, 0)</f>
        <v>#NAME?</v>
      </c>
    </row>
    <row r="62" ht="15.75" customHeight="1">
      <c r="A62" s="4">
        <v>340271.0</v>
      </c>
      <c r="B62" s="9" t="s">
        <v>11</v>
      </c>
      <c r="C62" s="2">
        <v>65.0</v>
      </c>
      <c r="D62" s="10">
        <v>3.86</v>
      </c>
      <c r="E62" s="11" t="str">
        <f t="array" ref="E62">_xludf.IFS(D62&gt;10, 1, D62&lt;4, 2, TRUE, 0)</f>
        <v>#NAME?</v>
      </c>
      <c r="F62" s="11">
        <v>3.25</v>
      </c>
      <c r="G62" s="11" t="str">
        <f t="array" ref="G62">_xludf.IFS(F62&gt;6.2, 1, F62&lt;3.7, 2, TRUE, 0)</f>
        <v>#NAME?</v>
      </c>
      <c r="H62" s="11">
        <v>10.4</v>
      </c>
      <c r="I62" s="11" t="str">
        <f t="array" ref="I62">_xludf.IFS(H62&gt;18, 1, H62&lt;13, 2, TRUE, 0)</f>
        <v>#NAME?</v>
      </c>
      <c r="J62" s="10">
        <v>29.7</v>
      </c>
      <c r="K62" s="11" t="str">
        <f t="array" ref="K62">_xludf.IFS(J62&gt;55, 1, J62&lt;34, 2, TRUE, 0)</f>
        <v>#NAME?</v>
      </c>
      <c r="L62" s="11">
        <v>282.0</v>
      </c>
      <c r="M62" s="11" t="str">
        <f t="array" ref="M62">_xludf.IFS(L62&gt;100, 1, L62&lt;70, 2, TRUE, 0)</f>
        <v>#NAME?</v>
      </c>
      <c r="N62" s="10">
        <v>95.8</v>
      </c>
      <c r="O62" s="11" t="str">
        <f t="array" ref="O62">_xludf.IFS(N62&gt;20, 1, N62&lt;8, 2, TRUE, 0)</f>
        <v>#NAME?</v>
      </c>
      <c r="P62" s="10">
        <v>6.7</v>
      </c>
      <c r="Q62" s="11" t="str">
        <f t="array" ref="Q62">_xludf.IFS(P62&gt;1.3, 1, P62&lt;0.7, 2, TRUE, 0)</f>
        <v>#NAME?</v>
      </c>
      <c r="R62" s="10">
        <v>11.0</v>
      </c>
      <c r="S62" s="11" t="str">
        <f t="array" ref="S62">_xludf.IFS(R62&gt;52, 1, R62&lt;7, 2, TRUE, 0)</f>
        <v>#NAME?</v>
      </c>
      <c r="T62" s="10">
        <v>135.0</v>
      </c>
      <c r="U62" s="11" t="str">
        <f t="array" ref="U62">_xludf.IFS(T62&gt;146, 1, T62&lt;136, 2, TRUE, 0)</f>
        <v>#NAME?</v>
      </c>
      <c r="V62" s="10">
        <v>4.6</v>
      </c>
      <c r="W62" s="11" t="str">
        <f t="array" ref="W62">_xludf.IFS(V62&gt;5.1, 1, V62&lt;3.5, 2, TRUE, 0)</f>
        <v>#NAME?</v>
      </c>
    </row>
    <row r="63" ht="15.75" customHeight="1">
      <c r="A63" s="1">
        <v>340430.0</v>
      </c>
      <c r="B63" s="7" t="s">
        <v>11</v>
      </c>
      <c r="C63" s="4">
        <v>66.0</v>
      </c>
      <c r="D63" s="10">
        <v>6.36</v>
      </c>
      <c r="E63" s="11" t="str">
        <f t="array" ref="E63">_xludf.IFS(D63&gt;10, 1, D63&lt;4, 2, TRUE, 0)</f>
        <v>#NAME?</v>
      </c>
      <c r="F63" s="10">
        <v>3.19</v>
      </c>
      <c r="G63" s="11" t="str">
        <f t="array" ref="G63">_xludf.IFS(F63&gt;6.2, 1, F63&lt;3.7, 2, TRUE, 0)</f>
        <v>#NAME?</v>
      </c>
      <c r="H63" s="10">
        <v>9.7</v>
      </c>
      <c r="I63" s="11" t="str">
        <f t="array" ref="I63">_xludf.IFS(H63&gt;18, 1, H63&lt;13, 2, TRUE, 0)</f>
        <v>#NAME?</v>
      </c>
      <c r="J63" s="10">
        <v>28.7</v>
      </c>
      <c r="K63" s="11" t="str">
        <f t="array" ref="K63">_xludf.IFS(J63&gt;55, 1, J63&lt;34, 2, TRUE, 0)</f>
        <v>#NAME?</v>
      </c>
      <c r="L63" s="10">
        <v>86.0</v>
      </c>
      <c r="M63" s="11" t="str">
        <f t="array" ref="M63">_xludf.IFS(L63&gt;100, 1, L63&lt;70, 2, TRUE, 0)</f>
        <v>#NAME?</v>
      </c>
      <c r="N63" s="10">
        <v>81.4</v>
      </c>
      <c r="O63" s="11" t="str">
        <f t="array" ref="O63">_xludf.IFS(N63&gt;20, 1, N63&lt;8, 2, TRUE, 0)</f>
        <v>#NAME?</v>
      </c>
      <c r="P63" s="10">
        <v>7.7</v>
      </c>
      <c r="Q63" s="11" t="str">
        <f t="array" ref="Q63">_xludf.IFS(P63&gt;1.3, 1, P63&lt;0.7, 2, TRUE, 0)</f>
        <v>#NAME?</v>
      </c>
      <c r="R63" s="10">
        <v>13.0</v>
      </c>
      <c r="S63" s="11" t="str">
        <f t="array" ref="S63">_xludf.IFS(R63&gt;52, 1, R63&lt;7, 2, TRUE, 0)</f>
        <v>#NAME?</v>
      </c>
      <c r="T63" s="10">
        <v>140.0</v>
      </c>
      <c r="U63" s="11" t="str">
        <f t="array" ref="U63">_xludf.IFS(T63&gt;146, 1, T63&lt;136, 2, TRUE, 0)</f>
        <v>#NAME?</v>
      </c>
      <c r="V63" s="10">
        <v>4.8</v>
      </c>
      <c r="W63" s="11" t="str">
        <f t="array" ref="W63">_xludf.IFS(V63&gt;5.1, 1, V63&lt;3.5, 2, TRUE, 0)</f>
        <v>#NAME?</v>
      </c>
    </row>
    <row r="64" ht="15.75" customHeight="1">
      <c r="A64" s="4">
        <v>343021.0</v>
      </c>
      <c r="B64" s="9" t="s">
        <v>11</v>
      </c>
      <c r="C64" s="2">
        <v>77.0</v>
      </c>
      <c r="D64" s="10">
        <v>4.78</v>
      </c>
      <c r="E64" s="11" t="str">
        <f t="array" ref="E64">_xludf.IFS(D64&gt;10, 1, D64&lt;4, 2, TRUE, 0)</f>
        <v>#NAME?</v>
      </c>
      <c r="F64" s="11">
        <v>3.86</v>
      </c>
      <c r="G64" s="11" t="str">
        <f t="array" ref="G64">_xludf.IFS(F64&gt;6.2, 1, F64&lt;3.7, 2, TRUE, 0)</f>
        <v>#NAME?</v>
      </c>
      <c r="H64" s="11">
        <v>8.4</v>
      </c>
      <c r="I64" s="11" t="str">
        <f t="array" ref="I64">_xludf.IFS(H64&gt;18, 1, H64&lt;13, 2, TRUE, 0)</f>
        <v>#NAME?</v>
      </c>
      <c r="J64" s="10">
        <v>25.8</v>
      </c>
      <c r="K64" s="11" t="str">
        <f t="array" ref="K64">_xludf.IFS(J64&gt;55, 1, J64&lt;34, 2, TRUE, 0)</f>
        <v>#NAME?</v>
      </c>
      <c r="L64" s="10">
        <v>223.0</v>
      </c>
      <c r="M64" s="11" t="str">
        <f t="array" ref="M64">_xludf.IFS(L64&gt;100, 1, L64&lt;70, 2, TRUE, 0)</f>
        <v>#NAME?</v>
      </c>
      <c r="N64" s="10">
        <v>71.3</v>
      </c>
      <c r="O64" s="11" t="str">
        <f t="array" ref="O64">_xludf.IFS(N64&gt;20, 1, N64&lt;8, 2, TRUE, 0)</f>
        <v>#NAME?</v>
      </c>
      <c r="P64" s="10">
        <v>9.2</v>
      </c>
      <c r="Q64" s="11" t="str">
        <f t="array" ref="Q64">_xludf.IFS(P64&gt;1.3, 1, P64&lt;0.7, 2, TRUE, 0)</f>
        <v>#NAME?</v>
      </c>
      <c r="R64" s="10">
        <v>8.0</v>
      </c>
      <c r="S64" s="11" t="str">
        <f t="array" ref="S64">_xludf.IFS(R64&gt;52, 1, R64&lt;7, 2, TRUE, 0)</f>
        <v>#NAME?</v>
      </c>
      <c r="T64" s="10">
        <v>137.0</v>
      </c>
      <c r="U64" s="11" t="str">
        <f t="array" ref="U64">_xludf.IFS(T64&gt;146, 1, T64&lt;136, 2, TRUE, 0)</f>
        <v>#NAME?</v>
      </c>
      <c r="V64" s="10">
        <v>5.0</v>
      </c>
      <c r="W64" s="11" t="str">
        <f t="array" ref="W64">_xludf.IFS(V64&gt;5.1, 1, V64&lt;3.5, 2, TRUE, 0)</f>
        <v>#NAME?</v>
      </c>
    </row>
    <row r="65" ht="15.75" customHeight="1">
      <c r="A65" s="1">
        <v>344961.0</v>
      </c>
      <c r="B65" s="7" t="s">
        <v>11</v>
      </c>
      <c r="C65" s="4">
        <v>67.0</v>
      </c>
      <c r="D65" s="10">
        <v>9.55</v>
      </c>
      <c r="E65" s="11" t="str">
        <f t="array" ref="E65">_xludf.IFS(D65&gt;10, 1, D65&lt;4, 2, TRUE, 0)</f>
        <v>#NAME?</v>
      </c>
      <c r="F65" s="11">
        <v>2.76</v>
      </c>
      <c r="G65" s="11" t="str">
        <f t="array" ref="G65">_xludf.IFS(F65&gt;6.2, 1, F65&lt;3.7, 2, TRUE, 0)</f>
        <v>#NAME?</v>
      </c>
      <c r="H65" s="11">
        <v>9.4</v>
      </c>
      <c r="I65" s="11" t="str">
        <f t="array" ref="I65">_xludf.IFS(H65&gt;18, 1, H65&lt;13, 2, TRUE, 0)</f>
        <v>#NAME?</v>
      </c>
      <c r="J65" s="10">
        <v>27.2</v>
      </c>
      <c r="K65" s="11" t="str">
        <f t="array" ref="K65">_xludf.IFS(J65&gt;55, 1, J65&lt;34, 2, TRUE, 0)</f>
        <v>#NAME?</v>
      </c>
      <c r="L65" s="10">
        <v>242.0</v>
      </c>
      <c r="M65" s="11" t="str">
        <f t="array" ref="M65">_xludf.IFS(L65&gt;100, 1, L65&lt;70, 2, TRUE, 0)</f>
        <v>#NAME?</v>
      </c>
      <c r="N65" s="10">
        <v>64.5</v>
      </c>
      <c r="O65" s="11" t="str">
        <f t="array" ref="O65">_xludf.IFS(N65&gt;20, 1, N65&lt;8, 2, TRUE, 0)</f>
        <v>#NAME?</v>
      </c>
      <c r="P65" s="10">
        <v>7.3</v>
      </c>
      <c r="Q65" s="11" t="str">
        <f t="array" ref="Q65">_xludf.IFS(P65&gt;1.3, 1, P65&lt;0.7, 2, TRUE, 0)</f>
        <v>#NAME?</v>
      </c>
      <c r="R65" s="10">
        <v>18.0</v>
      </c>
      <c r="S65" s="11" t="str">
        <f t="array" ref="S65">_xludf.IFS(R65&gt;52, 1, R65&lt;7, 2, TRUE, 0)</f>
        <v>#NAME?</v>
      </c>
      <c r="T65" s="10">
        <v>138.0</v>
      </c>
      <c r="U65" s="11" t="str">
        <f t="array" ref="U65">_xludf.IFS(T65&gt;146, 1, T65&lt;136, 2, TRUE, 0)</f>
        <v>#NAME?</v>
      </c>
      <c r="V65" s="10">
        <v>5.1</v>
      </c>
      <c r="W65" s="11" t="str">
        <f t="array" ref="W65">_xludf.IFS(V65&gt;5.1, 1, V65&lt;3.5, 2, TRUE, 0)</f>
        <v>#NAME?</v>
      </c>
    </row>
    <row r="66" ht="15.75" customHeight="1">
      <c r="A66" s="4">
        <v>345177.0</v>
      </c>
      <c r="B66" s="9" t="s">
        <v>11</v>
      </c>
      <c r="C66" s="4">
        <v>54.0</v>
      </c>
      <c r="D66" s="10">
        <v>9.26</v>
      </c>
      <c r="E66" s="11" t="str">
        <f t="array" ref="E66">_xludf.IFS(D66&gt;10, 1, D66&lt;4, 2, TRUE, 0)</f>
        <v>#NAME?</v>
      </c>
      <c r="F66" s="10">
        <v>3.41</v>
      </c>
      <c r="G66" s="11" t="str">
        <f t="array" ref="G66">_xludf.IFS(F66&gt;6.2, 1, F66&lt;3.7, 2, TRUE, 0)</f>
        <v>#NAME?</v>
      </c>
      <c r="H66" s="10">
        <v>9.3</v>
      </c>
      <c r="I66" s="11" t="str">
        <f t="array" ref="I66">_xludf.IFS(H66&gt;18, 1, H66&lt;13, 2, TRUE, 0)</f>
        <v>#NAME?</v>
      </c>
      <c r="J66" s="10">
        <v>28.6</v>
      </c>
      <c r="K66" s="11" t="str">
        <f t="array" ref="K66">_xludf.IFS(J66&gt;55, 1, J66&lt;34, 2, TRUE, 0)</f>
        <v>#NAME?</v>
      </c>
      <c r="L66" s="10">
        <v>99.0</v>
      </c>
      <c r="M66" s="11" t="str">
        <f t="array" ref="M66">_xludf.IFS(L66&gt;100, 1, L66&lt;70, 2, TRUE, 0)</f>
        <v>#NAME?</v>
      </c>
      <c r="N66" s="10">
        <v>89.4</v>
      </c>
      <c r="O66" s="11" t="str">
        <f t="array" ref="O66">_xludf.IFS(N66&gt;20, 1, N66&lt;8, 2, TRUE, 0)</f>
        <v>#NAME?</v>
      </c>
      <c r="P66" s="10">
        <v>10.3</v>
      </c>
      <c r="Q66" s="11" t="str">
        <f t="array" ref="Q66">_xludf.IFS(P66&gt;1.3, 1, P66&lt;0.7, 2, TRUE, 0)</f>
        <v>#NAME?</v>
      </c>
      <c r="R66" s="10">
        <v>8.0</v>
      </c>
      <c r="S66" s="11" t="str">
        <f t="array" ref="S66">_xludf.IFS(R66&gt;52, 1, R66&lt;7, 2, TRUE, 0)</f>
        <v>#NAME?</v>
      </c>
      <c r="T66" s="10">
        <v>143.0</v>
      </c>
      <c r="U66" s="11" t="str">
        <f t="array" ref="U66">_xludf.IFS(T66&gt;146, 1, T66&lt;136, 2, TRUE, 0)</f>
        <v>#NAME?</v>
      </c>
      <c r="V66" s="10">
        <v>5.5</v>
      </c>
      <c r="W66" s="11" t="str">
        <f t="array" ref="W66">_xludf.IFS(V66&gt;5.1, 1, V66&lt;3.5, 2, TRUE, 0)</f>
        <v>#NAME?</v>
      </c>
    </row>
    <row r="67" ht="15.75" customHeight="1">
      <c r="A67" s="4">
        <v>345858.0</v>
      </c>
      <c r="B67" s="9" t="s">
        <v>11</v>
      </c>
      <c r="C67" s="2">
        <v>69.0</v>
      </c>
      <c r="D67" s="10">
        <v>6.42</v>
      </c>
      <c r="E67" s="11" t="str">
        <f t="array" ref="E67">_xludf.IFS(D67&gt;10, 1, D67&lt;4, 2, TRUE, 0)</f>
        <v>#NAME?</v>
      </c>
      <c r="F67" s="10">
        <v>3.56</v>
      </c>
      <c r="G67" s="11" t="str">
        <f t="array" ref="G67">_xludf.IFS(F67&gt;6.2, 1, F67&lt;3.7, 2, TRUE, 0)</f>
        <v>#NAME?</v>
      </c>
      <c r="H67" s="10">
        <v>10.9</v>
      </c>
      <c r="I67" s="11" t="str">
        <f t="array" ref="I67">_xludf.IFS(H67&gt;18, 1, H67&lt;13, 2, TRUE, 0)</f>
        <v>#NAME?</v>
      </c>
      <c r="J67" s="10">
        <v>31.7</v>
      </c>
      <c r="K67" s="11" t="str">
        <f t="array" ref="K67">_xludf.IFS(J67&gt;55, 1, J67&lt;34, 2, TRUE, 0)</f>
        <v>#NAME?</v>
      </c>
      <c r="L67" s="10">
        <v>101.0</v>
      </c>
      <c r="M67" s="11" t="str">
        <f t="array" ref="M67">_xludf.IFS(L67&gt;100, 1, L67&lt;70, 2, TRUE, 0)</f>
        <v>#NAME?</v>
      </c>
      <c r="N67" s="10">
        <v>79.7</v>
      </c>
      <c r="O67" s="11" t="str">
        <f t="array" ref="O67">_xludf.IFS(N67&gt;20, 1, N67&lt;8, 2, TRUE, 0)</f>
        <v>#NAME?</v>
      </c>
      <c r="P67" s="10">
        <v>10.5</v>
      </c>
      <c r="Q67" s="11" t="str">
        <f t="array" ref="Q67">_xludf.IFS(P67&gt;1.3, 1, P67&lt;0.7, 2, TRUE, 0)</f>
        <v>#NAME?</v>
      </c>
      <c r="R67" s="10">
        <v>12.0</v>
      </c>
      <c r="S67" s="11" t="str">
        <f t="array" ref="S67">_xludf.IFS(R67&gt;52, 1, R67&lt;7, 2, TRUE, 0)</f>
        <v>#NAME?</v>
      </c>
      <c r="T67" s="10">
        <v>141.0</v>
      </c>
      <c r="U67" s="11" t="str">
        <f t="array" ref="U67">_xludf.IFS(T67&gt;146, 1, T67&lt;136, 2, TRUE, 0)</f>
        <v>#NAME?</v>
      </c>
      <c r="V67" s="10">
        <v>4.3</v>
      </c>
      <c r="W67" s="11" t="str">
        <f t="array" ref="W67">_xludf.IFS(V67&gt;5.1, 1, V67&lt;3.5, 2, TRUE, 0)</f>
        <v>#NAME?</v>
      </c>
    </row>
    <row r="68" ht="15.75" customHeight="1">
      <c r="A68" s="4">
        <v>348953.0</v>
      </c>
      <c r="B68" s="9" t="s">
        <v>11</v>
      </c>
      <c r="C68" s="2">
        <v>45.0</v>
      </c>
      <c r="D68" s="10">
        <v>6.0</v>
      </c>
      <c r="E68" s="11" t="str">
        <f t="array" ref="E68">_xludf.IFS(D68&gt;10, 1, D68&lt;4, 2, TRUE, 0)</f>
        <v>#NAME?</v>
      </c>
      <c r="F68" s="10">
        <v>2.7</v>
      </c>
      <c r="G68" s="11" t="str">
        <f t="array" ref="G68">_xludf.IFS(F68&gt;6.2, 1, F68&lt;3.7, 2, TRUE, 0)</f>
        <v>#NAME?</v>
      </c>
      <c r="H68" s="10">
        <v>8.1</v>
      </c>
      <c r="I68" s="11" t="str">
        <f t="array" ref="I68">_xludf.IFS(H68&gt;18, 1, H68&lt;13, 2, TRUE, 0)</f>
        <v>#NAME?</v>
      </c>
      <c r="J68" s="10">
        <v>23.4</v>
      </c>
      <c r="K68" s="11" t="str">
        <f t="array" ref="K68">_xludf.IFS(J68&gt;55, 1, J68&lt;34, 2, TRUE, 0)</f>
        <v>#NAME?</v>
      </c>
      <c r="L68" s="11">
        <v>202.0</v>
      </c>
      <c r="M68" s="11" t="str">
        <f t="array" ref="M68">_xludf.IFS(L68&gt;100, 1, L68&lt;70, 2, TRUE, 0)</f>
        <v>#NAME?</v>
      </c>
      <c r="N68" s="10">
        <v>74.1</v>
      </c>
      <c r="O68" s="11" t="str">
        <f t="array" ref="O68">_xludf.IFS(N68&gt;20, 1, N68&lt;8, 2, TRUE, 0)</f>
        <v>#NAME?</v>
      </c>
      <c r="P68" s="10">
        <v>7.2</v>
      </c>
      <c r="Q68" s="11" t="str">
        <f t="array" ref="Q68">_xludf.IFS(P68&gt;1.3, 1, P68&lt;0.7, 2, TRUE, 0)</f>
        <v>#NAME?</v>
      </c>
      <c r="R68" s="10">
        <v>7.0</v>
      </c>
      <c r="S68" s="11" t="str">
        <f t="array" ref="S68">_xludf.IFS(R68&gt;52, 1, R68&lt;7, 2, TRUE, 0)</f>
        <v>#NAME?</v>
      </c>
      <c r="T68" s="10">
        <v>138.0</v>
      </c>
      <c r="U68" s="11" t="str">
        <f t="array" ref="U68">_xludf.IFS(T68&gt;146, 1, T68&lt;136, 2, TRUE, 0)</f>
        <v>#NAME?</v>
      </c>
      <c r="V68" s="10">
        <v>4.2</v>
      </c>
      <c r="W68" s="11" t="str">
        <f t="array" ref="W68">_xludf.IFS(V68&gt;5.1, 1, V68&lt;3.5, 2, TRUE, 0)</f>
        <v>#NAME?</v>
      </c>
    </row>
    <row r="69" ht="15.75" customHeight="1">
      <c r="A69" s="4">
        <v>350633.0</v>
      </c>
      <c r="B69" s="9" t="s">
        <v>21</v>
      </c>
      <c r="C69" s="2">
        <v>52.0</v>
      </c>
      <c r="D69" s="10">
        <v>6.68</v>
      </c>
      <c r="E69" s="11" t="str">
        <f t="array" ref="E69">_xludf.IFS(D69&gt;10, 1, D69&lt;4, 2, TRUE, 0)</f>
        <v>#NAME?</v>
      </c>
      <c r="F69" s="10">
        <v>3.91</v>
      </c>
      <c r="G69" s="11" t="str">
        <f t="array" ref="G69">_xludf.IFS(F69&gt;6.2, 1, F69&lt;3.7, 2, TRUE, 0)</f>
        <v>#NAME?</v>
      </c>
      <c r="H69" s="10">
        <v>11.6</v>
      </c>
      <c r="I69" s="11" t="str">
        <f t="array" ref="I69">_xludf.IFS(H69&gt;18, 1, H69&lt;13, 2, TRUE, 0)</f>
        <v>#NAME?</v>
      </c>
      <c r="J69" s="10">
        <v>34.7</v>
      </c>
      <c r="K69" s="11" t="str">
        <f t="array" ref="K69">_xludf.IFS(J69&gt;55, 1, J69&lt;34, 2, TRUE, 0)</f>
        <v>#NAME?</v>
      </c>
      <c r="L69" s="10">
        <v>153.0</v>
      </c>
      <c r="M69" s="11" t="str">
        <f t="array" ref="M69">_xludf.IFS(L69&gt;100, 1, L69&lt;70, 2, TRUE, 0)</f>
        <v>#NAME?</v>
      </c>
      <c r="N69" s="10">
        <v>80.0</v>
      </c>
      <c r="O69" s="11" t="str">
        <f t="array" ref="O69">_xludf.IFS(N69&gt;20, 1, N69&lt;8, 2, TRUE, 0)</f>
        <v>#NAME?</v>
      </c>
      <c r="P69" s="10">
        <v>9.9</v>
      </c>
      <c r="Q69" s="11" t="str">
        <f t="array" ref="Q69">_xludf.IFS(P69&gt;1.3, 1, P69&lt;0.7, 2, TRUE, 0)</f>
        <v>#NAME?</v>
      </c>
      <c r="R69" s="10">
        <v>11.0</v>
      </c>
      <c r="S69" s="11" t="str">
        <f t="array" ref="S69">_xludf.IFS(R69&gt;52, 1, R69&lt;7, 2, TRUE, 0)</f>
        <v>#NAME?</v>
      </c>
      <c r="T69" s="10">
        <v>136.0</v>
      </c>
      <c r="U69" s="11" t="str">
        <f t="array" ref="U69">_xludf.IFS(T69&gt;146, 1, T69&lt;136, 2, TRUE, 0)</f>
        <v>#NAME?</v>
      </c>
      <c r="V69" s="10">
        <v>5.4</v>
      </c>
      <c r="W69" s="11" t="str">
        <f t="array" ref="W69">_xludf.IFS(V69&gt;5.1, 1, V69&lt;3.5, 2, TRUE, 0)</f>
        <v>#NAME?</v>
      </c>
    </row>
    <row r="70" ht="15.75" customHeight="1">
      <c r="A70" s="1">
        <v>351317.0</v>
      </c>
      <c r="B70" s="7" t="s">
        <v>11</v>
      </c>
      <c r="C70" s="2">
        <v>65.0</v>
      </c>
      <c r="D70" s="10">
        <v>6.96</v>
      </c>
      <c r="E70" s="11" t="str">
        <f t="array" ref="E70">_xludf.IFS(D70&gt;10, 1, D70&lt;4, 2, TRUE, 0)</f>
        <v>#NAME?</v>
      </c>
      <c r="F70" s="10">
        <v>4.16</v>
      </c>
      <c r="G70" s="11" t="str">
        <f t="array" ref="G70">_xludf.IFS(F70&gt;6.2, 1, F70&lt;3.7, 2, TRUE, 0)</f>
        <v>#NAME?</v>
      </c>
      <c r="H70" s="10">
        <v>9.0</v>
      </c>
      <c r="I70" s="11" t="str">
        <f t="array" ref="I70">_xludf.IFS(H70&gt;18, 1, H70&lt;13, 2, TRUE, 0)</f>
        <v>#NAME?</v>
      </c>
      <c r="J70" s="10">
        <v>27.8</v>
      </c>
      <c r="K70" s="11" t="str">
        <f t="array" ref="K70">_xludf.IFS(J70&gt;55, 1, J70&lt;34, 2, TRUE, 0)</f>
        <v>#NAME?</v>
      </c>
      <c r="L70" s="11">
        <v>269.0</v>
      </c>
      <c r="M70" s="11" t="str">
        <f t="array" ref="M70">_xludf.IFS(L70&gt;100, 1, L70&lt;70, 2, TRUE, 0)</f>
        <v>#NAME?</v>
      </c>
      <c r="N70" s="10">
        <v>86.1</v>
      </c>
      <c r="O70" s="11" t="str">
        <f t="array" ref="O70">_xludf.IFS(N70&gt;20, 1, N70&lt;8, 2, TRUE, 0)</f>
        <v>#NAME?</v>
      </c>
      <c r="P70" s="10">
        <v>12.1</v>
      </c>
      <c r="Q70" s="11" t="str">
        <f t="array" ref="Q70">_xludf.IFS(P70&gt;1.3, 1, P70&lt;0.7, 2, TRUE, 0)</f>
        <v>#NAME?</v>
      </c>
      <c r="R70" s="10">
        <v>15.0</v>
      </c>
      <c r="S70" s="11" t="str">
        <f t="array" ref="S70">_xludf.IFS(R70&gt;52, 1, R70&lt;7, 2, TRUE, 0)</f>
        <v>#NAME?</v>
      </c>
      <c r="T70" s="10">
        <v>135.0</v>
      </c>
      <c r="U70" s="11" t="str">
        <f t="array" ref="U70">_xludf.IFS(T70&gt;146, 1, T70&lt;136, 2, TRUE, 0)</f>
        <v>#NAME?</v>
      </c>
      <c r="V70" s="10">
        <v>4.6</v>
      </c>
      <c r="W70" s="11" t="str">
        <f t="array" ref="W70">_xludf.IFS(V70&gt;5.1, 1, V70&lt;3.5, 2, TRUE, 0)</f>
        <v>#NAME?</v>
      </c>
    </row>
    <row r="71" ht="15.75" customHeight="1">
      <c r="A71" s="1">
        <v>352633.0</v>
      </c>
      <c r="B71" s="7" t="s">
        <v>21</v>
      </c>
      <c r="C71" s="4">
        <v>50.0</v>
      </c>
      <c r="D71" s="10">
        <v>7.19</v>
      </c>
      <c r="E71" s="11" t="str">
        <f t="array" ref="E71">_xludf.IFS(D71&gt;10, 1, D71&lt;4, 2, TRUE, 0)</f>
        <v>#NAME?</v>
      </c>
      <c r="F71" s="10">
        <v>3.24</v>
      </c>
      <c r="G71" s="11" t="str">
        <f t="array" ref="G71">_xludf.IFS(F71&gt;6.2, 1, F71&lt;3.7, 2, TRUE, 0)</f>
        <v>#NAME?</v>
      </c>
      <c r="H71" s="10">
        <v>9.6</v>
      </c>
      <c r="I71" s="11" t="str">
        <f t="array" ref="I71">_xludf.IFS(H71&gt;18, 1, H71&lt;13, 2, TRUE, 0)</f>
        <v>#NAME?</v>
      </c>
      <c r="J71" s="10">
        <v>29.0</v>
      </c>
      <c r="K71" s="11" t="str">
        <f t="array" ref="K71">_xludf.IFS(J71&gt;55, 1, J71&lt;34, 2, TRUE, 0)</f>
        <v>#NAME?</v>
      </c>
      <c r="L71" s="10">
        <v>312.0</v>
      </c>
      <c r="M71" s="11" t="str">
        <f t="array" ref="M71">_xludf.IFS(L71&gt;100, 1, L71&lt;70, 2, TRUE, 0)</f>
        <v>#NAME?</v>
      </c>
      <c r="N71" s="10">
        <v>72.7</v>
      </c>
      <c r="O71" s="11" t="str">
        <f t="array" ref="O71">_xludf.IFS(N71&gt;20, 1, N71&lt;8, 2, TRUE, 0)</f>
        <v>#NAME?</v>
      </c>
      <c r="P71" s="10">
        <v>6.8</v>
      </c>
      <c r="Q71" s="11" t="str">
        <f t="array" ref="Q71">_xludf.IFS(P71&gt;1.3, 1, P71&lt;0.7, 2, TRUE, 0)</f>
        <v>#NAME?</v>
      </c>
      <c r="R71" s="10">
        <v>39.0</v>
      </c>
      <c r="S71" s="11" t="str">
        <f t="array" ref="S71">_xludf.IFS(R71&gt;52, 1, R71&lt;7, 2, TRUE, 0)</f>
        <v>#NAME?</v>
      </c>
      <c r="T71" s="10">
        <v>138.0</v>
      </c>
      <c r="U71" s="11" t="str">
        <f t="array" ref="U71">_xludf.IFS(T71&gt;146, 1, T71&lt;136, 2, TRUE, 0)</f>
        <v>#NAME?</v>
      </c>
      <c r="V71" s="10">
        <v>4.1</v>
      </c>
      <c r="W71" s="11" t="str">
        <f t="array" ref="W71">_xludf.IFS(V71&gt;5.1, 1, V71&lt;3.5, 2, TRUE, 0)</f>
        <v>#NAME?</v>
      </c>
    </row>
    <row r="72" ht="15.75" customHeight="1">
      <c r="A72" s="1">
        <v>356450.0</v>
      </c>
      <c r="B72" s="7" t="s">
        <v>11</v>
      </c>
      <c r="C72" s="4">
        <v>79.0</v>
      </c>
      <c r="D72" s="10">
        <v>9.13</v>
      </c>
      <c r="E72" s="11" t="str">
        <f t="array" ref="E72">_xludf.IFS(D72&gt;10, 1, D72&lt;4, 2, TRUE, 0)</f>
        <v>#NAME?</v>
      </c>
      <c r="F72" s="10">
        <v>3.0</v>
      </c>
      <c r="G72" s="11" t="str">
        <f t="array" ref="G72">_xludf.IFS(F72&gt;6.2, 1, F72&lt;3.7, 2, TRUE, 0)</f>
        <v>#NAME?</v>
      </c>
      <c r="H72" s="10">
        <v>9.3</v>
      </c>
      <c r="I72" s="11" t="str">
        <f t="array" ref="I72">_xludf.IFS(H72&gt;18, 1, H72&lt;13, 2, TRUE, 0)</f>
        <v>#NAME?</v>
      </c>
      <c r="J72" s="10">
        <v>28.0</v>
      </c>
      <c r="K72" s="11" t="str">
        <f t="array" ref="K72">_xludf.IFS(J72&gt;55, 1, J72&lt;34, 2, TRUE, 0)</f>
        <v>#NAME?</v>
      </c>
      <c r="L72" s="10">
        <v>107.0</v>
      </c>
      <c r="M72" s="11" t="str">
        <f t="array" ref="M72">_xludf.IFS(L72&gt;100, 1, L72&lt;70, 2, TRUE, 0)</f>
        <v>#NAME?</v>
      </c>
      <c r="N72" s="10">
        <v>89.9</v>
      </c>
      <c r="O72" s="11" t="str">
        <f t="array" ref="O72">_xludf.IFS(N72&gt;20, 1, N72&lt;8, 2, TRUE, 0)</f>
        <v>#NAME?</v>
      </c>
      <c r="P72" s="10">
        <v>8.2</v>
      </c>
      <c r="Q72" s="11" t="str">
        <f t="array" ref="Q72">_xludf.IFS(P72&gt;1.3, 1, P72&lt;0.7, 2, TRUE, 0)</f>
        <v>#NAME?</v>
      </c>
      <c r="R72" s="10">
        <v>12.0</v>
      </c>
      <c r="S72" s="11" t="str">
        <f t="array" ref="S72">_xludf.IFS(R72&gt;52, 1, R72&lt;7, 2, TRUE, 0)</f>
        <v>#NAME?</v>
      </c>
      <c r="T72" s="10">
        <v>148.0</v>
      </c>
      <c r="U72" s="11" t="str">
        <f t="array" ref="U72">_xludf.IFS(T72&gt;146, 1, T72&lt;136, 2, TRUE, 0)</f>
        <v>#NAME?</v>
      </c>
      <c r="V72" s="10">
        <v>4.5</v>
      </c>
      <c r="W72" s="11" t="str">
        <f t="array" ref="W72">_xludf.IFS(V72&gt;5.1, 1, V72&lt;3.5, 2, TRUE, 0)</f>
        <v>#NAME?</v>
      </c>
    </row>
    <row r="73" ht="15.75" customHeight="1">
      <c r="A73" s="4">
        <v>356759.0</v>
      </c>
      <c r="B73" s="9" t="s">
        <v>21</v>
      </c>
      <c r="C73" s="4">
        <v>54.0</v>
      </c>
      <c r="D73" s="10">
        <v>5.8</v>
      </c>
      <c r="E73" s="11" t="str">
        <f t="array" ref="E73">_xludf.IFS(D73&gt;10, 1, D73&lt;4, 2, TRUE, 0)</f>
        <v>#NAME?</v>
      </c>
      <c r="F73" s="10">
        <v>3.63</v>
      </c>
      <c r="G73" s="11" t="str">
        <f t="array" ref="G73">_xludf.IFS(F73&gt;6.2, 1, F73&lt;3.7, 2, TRUE, 0)</f>
        <v>#NAME?</v>
      </c>
      <c r="H73" s="10">
        <v>11.0</v>
      </c>
      <c r="I73" s="11" t="str">
        <f t="array" ref="I73">_xludf.IFS(H73&gt;18, 1, H73&lt;13, 2, TRUE, 0)</f>
        <v>#NAME?</v>
      </c>
      <c r="J73" s="10">
        <v>31.7</v>
      </c>
      <c r="K73" s="11" t="str">
        <f t="array" ref="K73">_xludf.IFS(J73&gt;55, 1, J73&lt;34, 2, TRUE, 0)</f>
        <v>#NAME?</v>
      </c>
      <c r="L73" s="10">
        <v>121.0</v>
      </c>
      <c r="M73" s="11" t="str">
        <f t="array" ref="M73">_xludf.IFS(L73&gt;100, 1, L73&lt;70, 2, TRUE, 0)</f>
        <v>#NAME?</v>
      </c>
      <c r="N73" s="10">
        <v>110.9</v>
      </c>
      <c r="O73" s="11" t="str">
        <f t="array" ref="O73">_xludf.IFS(N73&gt;20, 1, N73&lt;8, 2, TRUE, 0)</f>
        <v>#NAME?</v>
      </c>
      <c r="P73" s="10">
        <v>10.9</v>
      </c>
      <c r="Q73" s="11" t="str">
        <f t="array" ref="Q73">_xludf.IFS(P73&gt;1.3, 1, P73&lt;0.7, 2, TRUE, 0)</f>
        <v>#NAME?</v>
      </c>
      <c r="R73" s="10">
        <v>15.0</v>
      </c>
      <c r="S73" s="11" t="str">
        <f t="array" ref="S73">_xludf.IFS(R73&gt;52, 1, R73&lt;7, 2, TRUE, 0)</f>
        <v>#NAME?</v>
      </c>
      <c r="T73" s="10">
        <v>138.0</v>
      </c>
      <c r="U73" s="11" t="str">
        <f t="array" ref="U73">_xludf.IFS(T73&gt;146, 1, T73&lt;136, 2, TRUE, 0)</f>
        <v>#NAME?</v>
      </c>
      <c r="V73" s="10">
        <v>4.8</v>
      </c>
      <c r="W73" s="11" t="str">
        <f t="array" ref="W73">_xludf.IFS(V73&gt;5.1, 1, V73&lt;3.5, 2, TRUE, 0)</f>
        <v>#NAME?</v>
      </c>
    </row>
    <row r="74" ht="15.75" customHeight="1">
      <c r="A74" s="1">
        <v>356832.0</v>
      </c>
      <c r="B74" s="7" t="s">
        <v>11</v>
      </c>
      <c r="C74" s="4">
        <v>61.0</v>
      </c>
      <c r="D74" s="10">
        <v>6.6</v>
      </c>
      <c r="E74" s="11" t="str">
        <f t="array" ref="E74">_xludf.IFS(D74&gt;10, 1, D74&lt;4, 2, TRUE, 0)</f>
        <v>#NAME?</v>
      </c>
      <c r="F74" s="10">
        <v>3.59</v>
      </c>
      <c r="G74" s="11" t="str">
        <f t="array" ref="G74">_xludf.IFS(F74&gt;6.2, 1, F74&lt;3.7, 2, TRUE, 0)</f>
        <v>#NAME?</v>
      </c>
      <c r="H74" s="10">
        <v>10.7</v>
      </c>
      <c r="I74" s="11" t="str">
        <f t="array" ref="I74">_xludf.IFS(H74&gt;18, 1, H74&lt;13, 2, TRUE, 0)</f>
        <v>#NAME?</v>
      </c>
      <c r="J74" s="10">
        <v>30.4</v>
      </c>
      <c r="K74" s="11" t="str">
        <f t="array" ref="K74">_xludf.IFS(J74&gt;55, 1, J74&lt;34, 2, TRUE, 0)</f>
        <v>#NAME?</v>
      </c>
      <c r="L74" s="10">
        <v>248.0</v>
      </c>
      <c r="M74" s="11" t="str">
        <f t="array" ref="M74">_xludf.IFS(L74&gt;100, 1, L74&lt;70, 2, TRUE, 0)</f>
        <v>#NAME?</v>
      </c>
      <c r="N74" s="10">
        <v>81.5</v>
      </c>
      <c r="O74" s="11" t="str">
        <f t="array" ref="O74">_xludf.IFS(N74&gt;20, 1, N74&lt;8, 2, TRUE, 0)</f>
        <v>#NAME?</v>
      </c>
      <c r="P74" s="10">
        <v>9.0</v>
      </c>
      <c r="Q74" s="11" t="str">
        <f t="array" ref="Q74">_xludf.IFS(P74&gt;1.3, 1, P74&lt;0.7, 2, TRUE, 0)</f>
        <v>#NAME?</v>
      </c>
      <c r="R74" s="10">
        <v>47.0</v>
      </c>
      <c r="S74" s="11" t="str">
        <f t="array" ref="S74">_xludf.IFS(R74&gt;52, 1, R74&lt;7, 2, TRUE, 0)</f>
        <v>#NAME?</v>
      </c>
      <c r="T74" s="10">
        <v>134.0</v>
      </c>
      <c r="U74" s="11" t="str">
        <f t="array" ref="U74">_xludf.IFS(T74&gt;146, 1, T74&lt;136, 2, TRUE, 0)</f>
        <v>#NAME?</v>
      </c>
      <c r="V74" s="10">
        <v>4.3</v>
      </c>
      <c r="W74" s="11" t="str">
        <f t="array" ref="W74">_xludf.IFS(V74&gt;5.1, 1, V74&lt;3.5, 2, TRUE, 0)</f>
        <v>#NAME?</v>
      </c>
    </row>
    <row r="75" ht="15.75" customHeight="1">
      <c r="A75" s="4">
        <v>357019.0</v>
      </c>
      <c r="B75" s="9" t="s">
        <v>11</v>
      </c>
      <c r="C75" s="4">
        <v>64.0</v>
      </c>
      <c r="D75" s="10">
        <v>8.12</v>
      </c>
      <c r="E75" s="11" t="str">
        <f t="array" ref="E75">_xludf.IFS(D75&gt;10, 1, D75&lt;4, 2, TRUE, 0)</f>
        <v>#NAME?</v>
      </c>
      <c r="F75" s="10">
        <v>5.09</v>
      </c>
      <c r="G75" s="11" t="str">
        <f t="array" ref="G75">_xludf.IFS(F75&gt;6.2, 1, F75&lt;3.7, 2, TRUE, 0)</f>
        <v>#NAME?</v>
      </c>
      <c r="H75" s="10">
        <v>11.0</v>
      </c>
      <c r="I75" s="11" t="str">
        <f t="array" ref="I75">_xludf.IFS(H75&gt;18, 1, H75&lt;13, 2, TRUE, 0)</f>
        <v>#NAME?</v>
      </c>
      <c r="J75" s="10">
        <v>35.4</v>
      </c>
      <c r="K75" s="11" t="str">
        <f t="array" ref="K75">_xludf.IFS(J75&gt;55, 1, J75&lt;34, 2, TRUE, 0)</f>
        <v>#NAME?</v>
      </c>
      <c r="L75" s="10">
        <v>98.0</v>
      </c>
      <c r="M75" s="11" t="str">
        <f t="array" ref="M75">_xludf.IFS(L75&gt;100, 1, L75&lt;70, 2, TRUE, 0)</f>
        <v>#NAME?</v>
      </c>
      <c r="N75" s="10">
        <v>85.8</v>
      </c>
      <c r="O75" s="11" t="str">
        <f t="array" ref="O75">_xludf.IFS(N75&gt;20, 1, N75&lt;8, 2, TRUE, 0)</f>
        <v>#NAME?</v>
      </c>
      <c r="P75" s="10">
        <v>9.5</v>
      </c>
      <c r="Q75" s="11" t="str">
        <f t="array" ref="Q75">_xludf.IFS(P75&gt;1.3, 1, P75&lt;0.7, 2, TRUE, 0)</f>
        <v>#NAME?</v>
      </c>
      <c r="R75" s="10">
        <v>14.0</v>
      </c>
      <c r="S75" s="11" t="str">
        <f t="array" ref="S75">_xludf.IFS(R75&gt;52, 1, R75&lt;7, 2, TRUE, 0)</f>
        <v>#NAME?</v>
      </c>
      <c r="T75" s="10">
        <v>141.0</v>
      </c>
      <c r="U75" s="11" t="str">
        <f t="array" ref="U75">_xludf.IFS(T75&gt;146, 1, T75&lt;136, 2, TRUE, 0)</f>
        <v>#NAME?</v>
      </c>
      <c r="V75" s="10">
        <v>5.3</v>
      </c>
      <c r="W75" s="11" t="str">
        <f t="array" ref="W75">_xludf.IFS(V75&gt;5.1, 1, V75&lt;3.5, 2, TRUE, 0)</f>
        <v>#NAME?</v>
      </c>
    </row>
    <row r="76" ht="15.75" customHeight="1">
      <c r="A76" s="4">
        <v>357736.0</v>
      </c>
      <c r="B76" s="9" t="s">
        <v>21</v>
      </c>
      <c r="C76" s="2">
        <v>57.0</v>
      </c>
      <c r="D76" s="10">
        <v>13.42</v>
      </c>
      <c r="E76" s="11" t="str">
        <f t="array" ref="E76">_xludf.IFS(D76&gt;10, 1, D76&lt;4, 2, TRUE, 0)</f>
        <v>#NAME?</v>
      </c>
      <c r="F76" s="10">
        <v>3.44</v>
      </c>
      <c r="G76" s="11" t="str">
        <f t="array" ref="G76">_xludf.IFS(F76&gt;6.2, 1, F76&lt;3.7, 2, TRUE, 0)</f>
        <v>#NAME?</v>
      </c>
      <c r="H76" s="10">
        <v>10.8</v>
      </c>
      <c r="I76" s="11" t="str">
        <f t="array" ref="I76">_xludf.IFS(H76&gt;18, 1, H76&lt;13, 2, TRUE, 0)</f>
        <v>#NAME?</v>
      </c>
      <c r="J76" s="10">
        <v>32.5</v>
      </c>
      <c r="K76" s="11" t="str">
        <f t="array" ref="K76">_xludf.IFS(J76&gt;55, 1, J76&lt;34, 2, TRUE, 0)</f>
        <v>#NAME?</v>
      </c>
      <c r="L76" s="11">
        <v>105.0</v>
      </c>
      <c r="M76" s="11" t="str">
        <f t="array" ref="M76">_xludf.IFS(L76&gt;100, 1, L76&lt;70, 2, TRUE, 0)</f>
        <v>#NAME?</v>
      </c>
      <c r="N76" s="10">
        <v>57.0</v>
      </c>
      <c r="O76" s="11" t="str">
        <f t="array" ref="O76">_xludf.IFS(N76&gt;20, 1, N76&lt;8, 2, TRUE, 0)</f>
        <v>#NAME?</v>
      </c>
      <c r="P76" s="10">
        <v>6.6</v>
      </c>
      <c r="Q76" s="11" t="str">
        <f t="array" ref="Q76">_xludf.IFS(P76&gt;1.3, 1, P76&lt;0.7, 2, TRUE, 0)</f>
        <v>#NAME?</v>
      </c>
      <c r="R76" s="10">
        <v>18.0</v>
      </c>
      <c r="S76" s="11" t="str">
        <f t="array" ref="S76">_xludf.IFS(R76&gt;52, 1, R76&lt;7, 2, TRUE, 0)</f>
        <v>#NAME?</v>
      </c>
      <c r="T76" s="10">
        <v>141.0</v>
      </c>
      <c r="U76" s="11" t="str">
        <f t="array" ref="U76">_xludf.IFS(T76&gt;146, 1, T76&lt;136, 2, TRUE, 0)</f>
        <v>#NAME?</v>
      </c>
      <c r="V76" s="10">
        <v>3.8</v>
      </c>
      <c r="W76" s="11" t="str">
        <f t="array" ref="W76">_xludf.IFS(V76&gt;5.1, 1, V76&lt;3.5, 2, TRUE, 0)</f>
        <v>#NAME?</v>
      </c>
    </row>
    <row r="77" ht="15.75" customHeight="1">
      <c r="A77" s="4">
        <v>359546.0</v>
      </c>
      <c r="B77" s="9" t="s">
        <v>11</v>
      </c>
      <c r="C77" s="2">
        <v>74.0</v>
      </c>
      <c r="D77" s="10">
        <v>8.55</v>
      </c>
      <c r="E77" s="11" t="str">
        <f t="array" ref="E77">_xludf.IFS(D77&gt;10, 1, D77&lt;4, 2, TRUE, 0)</f>
        <v>#NAME?</v>
      </c>
      <c r="F77" s="10">
        <v>3.83</v>
      </c>
      <c r="G77" s="11" t="str">
        <f t="array" ref="G77">_xludf.IFS(F77&gt;6.2, 1, F77&lt;3.7, 2, TRUE, 0)</f>
        <v>#NAME?</v>
      </c>
      <c r="H77" s="10">
        <v>11.6</v>
      </c>
      <c r="I77" s="11" t="str">
        <f t="array" ref="I77">_xludf.IFS(H77&gt;18, 1, H77&lt;13, 2, TRUE, 0)</f>
        <v>#NAME?</v>
      </c>
      <c r="J77" s="10">
        <v>35.2</v>
      </c>
      <c r="K77" s="11" t="str">
        <f t="array" ref="K77">_xludf.IFS(J77&gt;55, 1, J77&lt;34, 2, TRUE, 0)</f>
        <v>#NAME?</v>
      </c>
      <c r="L77" s="10">
        <v>178.0</v>
      </c>
      <c r="M77" s="11" t="str">
        <f t="array" ref="M77">_xludf.IFS(L77&gt;100, 1, L77&lt;70, 2, TRUE, 0)</f>
        <v>#NAME?</v>
      </c>
      <c r="N77" s="10">
        <v>45.9</v>
      </c>
      <c r="O77" s="11" t="str">
        <f t="array" ref="O77">_xludf.IFS(N77&gt;20, 1, N77&lt;8, 2, TRUE, 0)</f>
        <v>#NAME?</v>
      </c>
      <c r="P77" s="10">
        <v>9.0</v>
      </c>
      <c r="Q77" s="11" t="str">
        <f t="array" ref="Q77">_xludf.IFS(P77&gt;1.3, 1, P77&lt;0.7, 2, TRUE, 0)</f>
        <v>#NAME?</v>
      </c>
      <c r="R77" s="10">
        <v>9.0</v>
      </c>
      <c r="S77" s="11" t="str">
        <f t="array" ref="S77">_xludf.IFS(R77&gt;52, 1, R77&lt;7, 2, TRUE, 0)</f>
        <v>#NAME?</v>
      </c>
      <c r="T77" s="10">
        <v>142.0</v>
      </c>
      <c r="U77" s="11" t="str">
        <f t="array" ref="U77">_xludf.IFS(T77&gt;146, 1, T77&lt;136, 2, TRUE, 0)</f>
        <v>#NAME?</v>
      </c>
      <c r="V77" s="10">
        <v>4.6</v>
      </c>
      <c r="W77" s="11" t="str">
        <f t="array" ref="W77">_xludf.IFS(V77&gt;5.1, 1, V77&lt;3.5, 2, TRUE, 0)</f>
        <v>#NAME?</v>
      </c>
    </row>
    <row r="78" ht="15.75" customHeight="1">
      <c r="A78" s="4">
        <v>359647.0</v>
      </c>
      <c r="B78" s="9" t="s">
        <v>21</v>
      </c>
      <c r="C78" s="4">
        <v>49.0</v>
      </c>
      <c r="D78" s="10">
        <v>8.87</v>
      </c>
      <c r="E78" s="11" t="str">
        <f t="array" ref="E78">_xludf.IFS(D78&gt;10, 1, D78&lt;4, 2, TRUE, 0)</f>
        <v>#NAME?</v>
      </c>
      <c r="F78" s="10">
        <v>3.11</v>
      </c>
      <c r="G78" s="11" t="str">
        <f t="array" ref="G78">_xludf.IFS(F78&gt;6.2, 1, F78&lt;3.7, 2, TRUE, 0)</f>
        <v>#NAME?</v>
      </c>
      <c r="H78" s="10">
        <v>9.3</v>
      </c>
      <c r="I78" s="11" t="str">
        <f t="array" ref="I78">_xludf.IFS(H78&gt;18, 1, H78&lt;13, 2, TRUE, 0)</f>
        <v>#NAME?</v>
      </c>
      <c r="J78" s="10">
        <v>28.2</v>
      </c>
      <c r="K78" s="11" t="str">
        <f t="array" ref="K78">_xludf.IFS(J78&gt;55, 1, J78&lt;34, 2, TRUE, 0)</f>
        <v>#NAME?</v>
      </c>
      <c r="L78" s="10">
        <v>256.0</v>
      </c>
      <c r="M78" s="11" t="str">
        <f t="array" ref="M78">_xludf.IFS(L78&gt;100, 1, L78&lt;70, 2, TRUE, 0)</f>
        <v>#NAME?</v>
      </c>
      <c r="N78" s="10">
        <v>74.6</v>
      </c>
      <c r="O78" s="11" t="str">
        <f t="array" ref="O78">_xludf.IFS(N78&gt;20, 1, N78&lt;8, 2, TRUE, 0)</f>
        <v>#NAME?</v>
      </c>
      <c r="P78" s="10">
        <v>9.4</v>
      </c>
      <c r="Q78" s="11" t="str">
        <f t="array" ref="Q78">_xludf.IFS(P78&gt;1.3, 1, P78&lt;0.7, 2, TRUE, 0)</f>
        <v>#NAME?</v>
      </c>
      <c r="R78" s="10">
        <v>11.0</v>
      </c>
      <c r="S78" s="11" t="str">
        <f t="array" ref="S78">_xludf.IFS(R78&gt;52, 1, R78&lt;7, 2, TRUE, 0)</f>
        <v>#NAME?</v>
      </c>
      <c r="T78" s="10">
        <v>138.0</v>
      </c>
      <c r="U78" s="11" t="str">
        <f t="array" ref="U78">_xludf.IFS(T78&gt;146, 1, T78&lt;136, 2, TRUE, 0)</f>
        <v>#NAME?</v>
      </c>
      <c r="V78" s="10">
        <v>4.3</v>
      </c>
      <c r="W78" s="11" t="str">
        <f t="array" ref="W78">_xludf.IFS(V78&gt;5.1, 1, V78&lt;3.5, 2, TRUE, 0)</f>
        <v>#NAME?</v>
      </c>
    </row>
    <row r="79" ht="15.75" customHeight="1"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ht="15.75" customHeight="1"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ht="15.75" customHeight="1"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ht="15.75" customHeight="1"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ht="15.75" customHeight="1"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ht="15.75" customHeight="1"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ht="15.75" customHeight="1"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ht="15.75" customHeight="1"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ht="15.75" customHeight="1"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ht="15.75" customHeight="1"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ht="15.75" customHeight="1"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ht="15.75" customHeight="1"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ht="15.75" customHeight="1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ht="15.75" customHeight="1"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ht="15.75" customHeight="1"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ht="15.75" customHeight="1"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ht="15.75" customHeight="1"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ht="15.75" customHeight="1"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ht="15.75" customHeight="1"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ht="15.75" customHeight="1"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ht="15.75" customHeight="1"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ht="15.75" customHeight="1"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ht="15.75" customHeight="1"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ht="15.75" customHeight="1"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ht="15.75" customHeight="1"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ht="15.75" customHeight="1"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ht="15.75" customHeight="1"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</row>
    <row r="106" ht="15.75" customHeight="1"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</row>
    <row r="107" ht="15.75" customHeight="1"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</row>
    <row r="108" ht="15.75" customHeight="1"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ht="15.75" customHeight="1"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ht="15.75" customHeight="1"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ht="15.75" customHeight="1"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ht="15.75" customHeight="1"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ht="15.75" customHeight="1"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ht="15.75" customHeight="1"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ht="15.75" customHeight="1"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ht="15.75" customHeight="1"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ht="15.75" customHeight="1"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ht="15.75" customHeight="1">
      <c r="A118" s="4"/>
      <c r="B118" s="9"/>
      <c r="C118" s="4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ht="15.75" customHeight="1">
      <c r="A119" s="4"/>
      <c r="B119" s="9"/>
      <c r="C119" s="4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</row>
    <row r="120" ht="15.75" customHeight="1">
      <c r="A120" s="4"/>
      <c r="B120" s="9"/>
      <c r="C120" s="4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</row>
    <row r="121" ht="15.75" customHeight="1">
      <c r="A121" s="4"/>
      <c r="B121" s="9"/>
      <c r="C121" s="4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</row>
    <row r="122" ht="15.75" customHeight="1">
      <c r="A122" s="4"/>
      <c r="B122" s="9"/>
      <c r="C122" s="4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ht="15.75" customHeight="1">
      <c r="A123" s="4"/>
      <c r="B123" s="9"/>
      <c r="C123" s="4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</row>
    <row r="124" ht="15.75" customHeight="1">
      <c r="A124" s="4"/>
      <c r="B124" s="9"/>
      <c r="C124" s="4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</row>
    <row r="125" ht="15.75" customHeight="1">
      <c r="A125" s="4"/>
      <c r="B125" s="9"/>
      <c r="C125" s="4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ht="15.75" customHeight="1">
      <c r="A126" s="4"/>
      <c r="B126" s="9"/>
      <c r="C126" s="4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</row>
    <row r="127" ht="15.75" customHeight="1">
      <c r="A127" s="4"/>
      <c r="B127" s="9"/>
      <c r="C127" s="4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</row>
    <row r="128" ht="15.75" customHeight="1">
      <c r="A128" s="4"/>
      <c r="B128" s="9"/>
      <c r="C128" s="4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</row>
    <row r="129" ht="15.75" customHeight="1">
      <c r="A129" s="4"/>
      <c r="B129" s="9"/>
      <c r="C129" s="4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</row>
    <row r="130" ht="15.75" customHeight="1">
      <c r="A130" s="4"/>
      <c r="B130" s="9"/>
      <c r="C130" s="4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</row>
    <row r="131" ht="15.75" customHeight="1">
      <c r="A131" s="4"/>
      <c r="B131" s="9"/>
      <c r="C131" s="4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</row>
    <row r="132" ht="15.75" customHeight="1">
      <c r="A132" s="4"/>
      <c r="B132" s="9"/>
      <c r="C132" s="4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</row>
    <row r="133" ht="15.75" customHeight="1">
      <c r="A133" s="4"/>
      <c r="B133" s="9"/>
      <c r="C133" s="4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ht="15.75" customHeight="1">
      <c r="A134" s="4"/>
      <c r="B134" s="9"/>
      <c r="C134" s="4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ht="15.75" customHeight="1">
      <c r="A135" s="4"/>
      <c r="B135" s="9"/>
      <c r="C135" s="4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ht="15.75" customHeight="1">
      <c r="A136" s="4"/>
      <c r="B136" s="9"/>
      <c r="C136" s="4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ht="15.75" customHeight="1">
      <c r="A137" s="4"/>
      <c r="B137" s="9"/>
      <c r="C137" s="4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ht="15.75" customHeight="1">
      <c r="A138" s="4"/>
      <c r="B138" s="9"/>
      <c r="C138" s="4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ht="15.75" customHeight="1">
      <c r="A139" s="4"/>
      <c r="B139" s="9"/>
      <c r="C139" s="4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ht="15.75" customHeight="1">
      <c r="A140" s="4"/>
      <c r="B140" s="9"/>
      <c r="C140" s="4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ht="15.75" customHeight="1">
      <c r="A141" s="4"/>
      <c r="B141" s="9"/>
      <c r="C141" s="4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ht="15.75" customHeight="1">
      <c r="A142" s="4"/>
      <c r="B142" s="9"/>
      <c r="C142" s="4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ht="15.75" customHeight="1">
      <c r="A143" s="4"/>
      <c r="B143" s="9"/>
      <c r="C143" s="4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ht="15.75" customHeight="1">
      <c r="A144" s="4"/>
      <c r="B144" s="9"/>
      <c r="C144" s="4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ht="15.75" customHeight="1">
      <c r="A145" s="4"/>
      <c r="B145" s="9"/>
      <c r="C145" s="4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ht="15.75" customHeight="1">
      <c r="A146" s="4"/>
      <c r="B146" s="9"/>
      <c r="C146" s="4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ht="15.75" customHeight="1">
      <c r="A147" s="4"/>
      <c r="B147" s="9"/>
      <c r="C147" s="4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ht="15.75" customHeight="1">
      <c r="A148" s="4"/>
      <c r="B148" s="9"/>
      <c r="C148" s="4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ht="15.75" customHeight="1">
      <c r="A149" s="4"/>
      <c r="B149" s="9"/>
      <c r="C149" s="4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ht="15.75" customHeight="1">
      <c r="A150" s="4"/>
      <c r="B150" s="9"/>
      <c r="C150" s="4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ht="15.75" customHeight="1">
      <c r="A151" s="4"/>
      <c r="B151" s="9"/>
      <c r="C151" s="4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ht="15.75" customHeight="1">
      <c r="A152" s="4"/>
      <c r="B152" s="9"/>
      <c r="C152" s="4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</row>
    <row r="153" ht="15.75" customHeight="1">
      <c r="A153" s="4"/>
      <c r="B153" s="9"/>
      <c r="C153" s="4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</row>
    <row r="154" ht="15.75" customHeight="1">
      <c r="A154" s="4"/>
      <c r="B154" s="9"/>
      <c r="C154" s="4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</row>
    <row r="155" ht="15.75" customHeight="1">
      <c r="A155" s="4"/>
      <c r="B155" s="9"/>
      <c r="C155" s="4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</row>
    <row r="156" ht="15.75" customHeight="1">
      <c r="A156" s="4"/>
      <c r="B156" s="9"/>
      <c r="C156" s="4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</row>
    <row r="157" ht="15.75" customHeight="1">
      <c r="A157" s="4"/>
      <c r="B157" s="9"/>
      <c r="C157" s="4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</row>
    <row r="158" ht="15.75" customHeight="1">
      <c r="A158" s="4"/>
      <c r="B158" s="9"/>
      <c r="C158" s="4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</row>
    <row r="159" ht="15.75" customHeight="1">
      <c r="A159" s="4"/>
      <c r="B159" s="9"/>
      <c r="C159" s="4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</row>
    <row r="160" ht="15.75" customHeight="1">
      <c r="A160" s="4"/>
      <c r="B160" s="9"/>
      <c r="C160" s="4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</row>
    <row r="161" ht="15.75" customHeight="1">
      <c r="A161" s="4"/>
      <c r="B161" s="9"/>
      <c r="C161" s="4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</row>
    <row r="162" ht="15.75" customHeight="1">
      <c r="A162" s="4"/>
      <c r="B162" s="9"/>
      <c r="C162" s="4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</row>
    <row r="163" ht="15.75" customHeight="1">
      <c r="A163" s="4"/>
      <c r="B163" s="9"/>
      <c r="C163" s="4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</row>
    <row r="164" ht="15.75" customHeight="1">
      <c r="A164" s="4"/>
      <c r="B164" s="9"/>
      <c r="C164" s="4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</row>
    <row r="165" ht="15.75" customHeight="1">
      <c r="A165" s="4"/>
      <c r="B165" s="9"/>
      <c r="C165" s="4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</row>
    <row r="166" ht="15.75" customHeight="1">
      <c r="A166" s="4"/>
      <c r="B166" s="9"/>
      <c r="C166" s="4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</row>
    <row r="167" ht="15.75" customHeight="1">
      <c r="A167" s="4"/>
      <c r="B167" s="9"/>
      <c r="C167" s="4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</row>
    <row r="168" ht="15.75" customHeight="1">
      <c r="A168" s="4"/>
      <c r="B168" s="9"/>
      <c r="C168" s="4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</row>
    <row r="169" ht="15.75" customHeight="1">
      <c r="A169" s="4"/>
      <c r="B169" s="9"/>
      <c r="C169" s="4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</row>
    <row r="170" ht="15.75" customHeight="1">
      <c r="A170" s="4"/>
      <c r="B170" s="9"/>
      <c r="C170" s="4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</row>
    <row r="171" ht="15.75" customHeight="1">
      <c r="A171" s="4"/>
      <c r="B171" s="9"/>
      <c r="C171" s="4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</row>
    <row r="172" ht="15.75" customHeight="1">
      <c r="A172" s="4"/>
      <c r="B172" s="9"/>
      <c r="C172" s="4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</row>
    <row r="173" ht="15.75" customHeight="1">
      <c r="A173" s="4"/>
      <c r="B173" s="9"/>
      <c r="C173" s="4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</row>
    <row r="174" ht="15.75" customHeight="1">
      <c r="A174" s="4"/>
      <c r="B174" s="9"/>
      <c r="C174" s="4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</row>
    <row r="175" ht="15.75" customHeight="1">
      <c r="A175" s="4"/>
      <c r="B175" s="9"/>
      <c r="C175" s="4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</row>
    <row r="176" ht="15.75" customHeight="1">
      <c r="A176" s="4"/>
      <c r="B176" s="9"/>
      <c r="C176" s="4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</row>
    <row r="177" ht="15.75" customHeight="1">
      <c r="A177" s="4"/>
      <c r="B177" s="9"/>
      <c r="C177" s="4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</row>
    <row r="178" ht="15.75" customHeight="1">
      <c r="A178" s="4"/>
      <c r="B178" s="9"/>
      <c r="C178" s="4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</row>
    <row r="179" ht="15.75" customHeight="1">
      <c r="A179" s="4"/>
      <c r="B179" s="9"/>
      <c r="C179" s="4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</row>
    <row r="180" ht="15.75" customHeight="1">
      <c r="A180" s="4"/>
      <c r="B180" s="9"/>
      <c r="C180" s="4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</row>
    <row r="181" ht="15.75" customHeight="1">
      <c r="A181" s="4"/>
      <c r="B181" s="9"/>
      <c r="C181" s="4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</row>
    <row r="182" ht="15.75" customHeight="1">
      <c r="A182" s="4"/>
      <c r="B182" s="9"/>
      <c r="C182" s="4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</row>
    <row r="183" ht="15.75" customHeight="1">
      <c r="A183" s="4"/>
      <c r="B183" s="9"/>
      <c r="C183" s="4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</row>
    <row r="184" ht="15.75" customHeight="1">
      <c r="A184" s="4"/>
      <c r="B184" s="9"/>
      <c r="C184" s="4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</row>
    <row r="185" ht="15.75" customHeight="1">
      <c r="A185" s="4"/>
      <c r="B185" s="9"/>
      <c r="C185" s="4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</row>
    <row r="186" ht="15.75" customHeight="1">
      <c r="A186" s="4"/>
      <c r="B186" s="9"/>
      <c r="C186" s="4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</row>
    <row r="187" ht="15.75" customHeight="1">
      <c r="A187" s="4"/>
      <c r="B187" s="9"/>
      <c r="C187" s="4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</row>
    <row r="188" ht="15.75" customHeight="1">
      <c r="A188" s="4"/>
      <c r="B188" s="9"/>
      <c r="C188" s="4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</row>
    <row r="189" ht="15.75" customHeight="1">
      <c r="A189" s="4"/>
      <c r="B189" s="9"/>
      <c r="C189" s="4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</row>
    <row r="190" ht="15.75" customHeight="1">
      <c r="A190" s="4"/>
      <c r="B190" s="9"/>
      <c r="C190" s="4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</row>
    <row r="191" ht="15.75" customHeight="1">
      <c r="A191" s="4"/>
      <c r="B191" s="9"/>
      <c r="C191" s="4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</row>
    <row r="192" ht="15.75" customHeight="1">
      <c r="A192" s="4"/>
      <c r="B192" s="9"/>
      <c r="C192" s="4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</row>
    <row r="193" ht="15.75" customHeight="1">
      <c r="A193" s="4"/>
      <c r="B193" s="9"/>
      <c r="C193" s="4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</row>
    <row r="194" ht="15.75" customHeight="1">
      <c r="A194" s="4"/>
      <c r="B194" s="9"/>
      <c r="C194" s="4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</row>
    <row r="195" ht="15.75" customHeight="1">
      <c r="A195" s="4"/>
      <c r="B195" s="9"/>
      <c r="C195" s="4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</row>
    <row r="196" ht="15.75" customHeight="1">
      <c r="A196" s="4"/>
      <c r="B196" s="9"/>
      <c r="C196" s="4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</row>
    <row r="197" ht="15.75" customHeight="1">
      <c r="A197" s="4"/>
      <c r="B197" s="9"/>
      <c r="C197" s="4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</row>
    <row r="198" ht="15.75" customHeight="1">
      <c r="A198" s="4"/>
      <c r="B198" s="9"/>
      <c r="C198" s="4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</row>
    <row r="199" ht="15.75" customHeight="1">
      <c r="A199" s="4"/>
      <c r="B199" s="9"/>
      <c r="C199" s="4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</row>
    <row r="200" ht="15.75" customHeight="1">
      <c r="A200" s="4"/>
      <c r="B200" s="9"/>
      <c r="C200" s="4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</row>
    <row r="201" ht="15.75" customHeight="1">
      <c r="A201" s="4"/>
      <c r="B201" s="9"/>
      <c r="C201" s="4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</row>
    <row r="202" ht="15.75" customHeight="1">
      <c r="A202" s="4"/>
      <c r="B202" s="9"/>
      <c r="C202" s="4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</row>
    <row r="203" ht="15.75" customHeight="1">
      <c r="A203" s="4"/>
      <c r="B203" s="9"/>
      <c r="C203" s="4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</row>
    <row r="204" ht="15.75" customHeight="1">
      <c r="A204" s="4"/>
      <c r="B204" s="9"/>
      <c r="C204" s="4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</row>
    <row r="205" ht="15.75" customHeight="1">
      <c r="A205" s="4"/>
      <c r="B205" s="9"/>
      <c r="C205" s="4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</row>
    <row r="206" ht="15.75" customHeight="1">
      <c r="A206" s="4"/>
      <c r="B206" s="9"/>
      <c r="C206" s="4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</row>
    <row r="207" ht="15.75" customHeight="1">
      <c r="A207" s="4"/>
      <c r="B207" s="9"/>
      <c r="C207" s="4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</row>
    <row r="208" ht="15.75" customHeight="1">
      <c r="A208" s="4"/>
      <c r="B208" s="9"/>
      <c r="C208" s="4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</row>
    <row r="209" ht="15.75" customHeight="1">
      <c r="A209" s="4"/>
      <c r="B209" s="9"/>
      <c r="C209" s="4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</row>
    <row r="210" ht="15.75" customHeight="1">
      <c r="A210" s="4"/>
      <c r="B210" s="9"/>
      <c r="C210" s="4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</row>
    <row r="211" ht="15.75" customHeight="1">
      <c r="A211" s="4"/>
      <c r="B211" s="9"/>
      <c r="C211" s="4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</row>
    <row r="212" ht="15.75" customHeight="1">
      <c r="A212" s="4"/>
      <c r="B212" s="9"/>
      <c r="C212" s="4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</row>
    <row r="213" ht="15.75" customHeight="1">
      <c r="A213" s="4"/>
      <c r="B213" s="9"/>
      <c r="C213" s="4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</row>
    <row r="214" ht="15.75" customHeight="1">
      <c r="A214" s="4"/>
      <c r="B214" s="9"/>
      <c r="C214" s="4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</row>
    <row r="215" ht="15.75" customHeight="1">
      <c r="A215" s="4"/>
      <c r="B215" s="9"/>
      <c r="C215" s="4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</row>
    <row r="216" ht="15.75" customHeight="1">
      <c r="A216" s="4"/>
      <c r="B216" s="9"/>
      <c r="C216" s="4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</row>
    <row r="217" ht="15.75" customHeight="1">
      <c r="A217" s="4"/>
      <c r="B217" s="9"/>
      <c r="C217" s="4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</row>
    <row r="218" ht="15.75" customHeight="1">
      <c r="A218" s="4"/>
      <c r="B218" s="9"/>
      <c r="C218" s="4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</row>
    <row r="219" ht="15.75" customHeight="1">
      <c r="A219" s="4"/>
      <c r="B219" s="9"/>
      <c r="C219" s="4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</row>
    <row r="220" ht="15.75" customHeight="1">
      <c r="A220" s="4"/>
      <c r="B220" s="9"/>
      <c r="C220" s="4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</row>
    <row r="221" ht="15.75" customHeight="1">
      <c r="A221" s="4"/>
      <c r="B221" s="9"/>
      <c r="C221" s="4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</row>
    <row r="222" ht="15.75" customHeight="1">
      <c r="A222" s="4"/>
      <c r="B222" s="9"/>
      <c r="C222" s="4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</row>
    <row r="223" ht="15.75" customHeight="1">
      <c r="A223" s="4"/>
      <c r="B223" s="9"/>
      <c r="C223" s="4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</row>
    <row r="224" ht="15.75" customHeight="1">
      <c r="A224" s="4"/>
      <c r="B224" s="9"/>
      <c r="C224" s="4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</row>
    <row r="225" ht="15.75" customHeight="1">
      <c r="A225" s="4"/>
      <c r="B225" s="9"/>
      <c r="C225" s="4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</row>
    <row r="226" ht="15.75" customHeight="1">
      <c r="A226" s="4"/>
      <c r="B226" s="9"/>
      <c r="C226" s="4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</row>
    <row r="227" ht="15.75" customHeight="1">
      <c r="A227" s="4"/>
      <c r="B227" s="9"/>
      <c r="C227" s="4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</row>
    <row r="228" ht="15.75" customHeight="1">
      <c r="A228" s="4"/>
      <c r="B228" s="9"/>
      <c r="C228" s="4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</row>
    <row r="229" ht="15.75" customHeight="1">
      <c r="A229" s="4"/>
      <c r="B229" s="9"/>
      <c r="C229" s="4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</row>
    <row r="230" ht="15.75" customHeight="1">
      <c r="A230" s="4"/>
      <c r="B230" s="9"/>
      <c r="C230" s="4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</row>
    <row r="231" ht="15.75" customHeight="1">
      <c r="A231" s="4"/>
      <c r="B231" s="9"/>
      <c r="C231" s="4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</row>
    <row r="232" ht="15.75" customHeight="1">
      <c r="A232" s="4"/>
      <c r="B232" s="9"/>
      <c r="C232" s="4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</row>
    <row r="233" ht="15.75" customHeight="1">
      <c r="A233" s="4"/>
      <c r="B233" s="9"/>
      <c r="C233" s="4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</row>
    <row r="234" ht="15.75" customHeight="1">
      <c r="A234" s="4"/>
      <c r="B234" s="9"/>
      <c r="C234" s="4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</row>
    <row r="235" ht="15.75" customHeight="1">
      <c r="A235" s="4"/>
      <c r="B235" s="9"/>
      <c r="C235" s="4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</row>
    <row r="236" ht="15.75" customHeight="1">
      <c r="A236" s="4"/>
      <c r="B236" s="9"/>
      <c r="C236" s="4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</row>
    <row r="237" ht="15.75" customHeight="1">
      <c r="A237" s="4"/>
      <c r="B237" s="9"/>
      <c r="C237" s="4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</row>
    <row r="238" ht="15.75" customHeight="1">
      <c r="A238" s="4"/>
      <c r="B238" s="9"/>
      <c r="C238" s="4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</row>
    <row r="239" ht="15.75" customHeight="1">
      <c r="A239" s="4"/>
      <c r="B239" s="9"/>
      <c r="C239" s="4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</row>
    <row r="240" ht="15.75" customHeight="1">
      <c r="A240" s="4"/>
      <c r="B240" s="9"/>
      <c r="C240" s="4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</row>
    <row r="241" ht="15.75" customHeight="1">
      <c r="A241" s="4"/>
      <c r="B241" s="9"/>
      <c r="C241" s="4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</row>
    <row r="242" ht="15.75" customHeight="1">
      <c r="A242" s="4"/>
      <c r="B242" s="9"/>
      <c r="C242" s="4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</row>
    <row r="243" ht="15.75" customHeight="1">
      <c r="A243" s="4"/>
      <c r="B243" s="9"/>
      <c r="C243" s="4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</row>
    <row r="244" ht="15.75" customHeight="1">
      <c r="A244" s="4"/>
      <c r="B244" s="9"/>
      <c r="C244" s="4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</row>
    <row r="245" ht="15.75" customHeight="1">
      <c r="A245" s="4"/>
      <c r="B245" s="9"/>
      <c r="C245" s="4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</row>
    <row r="246" ht="15.75" customHeight="1">
      <c r="A246" s="4"/>
      <c r="B246" s="9"/>
      <c r="C246" s="4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</row>
    <row r="247" ht="15.75" customHeight="1">
      <c r="A247" s="4"/>
      <c r="B247" s="9"/>
      <c r="C247" s="4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</row>
    <row r="248" ht="15.75" customHeight="1">
      <c r="A248" s="4"/>
      <c r="B248" s="9"/>
      <c r="C248" s="4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</row>
    <row r="249" ht="15.75" customHeight="1">
      <c r="A249" s="4"/>
      <c r="B249" s="9"/>
      <c r="C249" s="4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</row>
    <row r="250" ht="15.75" customHeight="1">
      <c r="A250" s="4"/>
      <c r="B250" s="9"/>
      <c r="C250" s="4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</row>
    <row r="251" ht="15.75" customHeight="1">
      <c r="A251" s="4"/>
      <c r="B251" s="9"/>
      <c r="C251" s="4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</row>
    <row r="252" ht="15.75" customHeight="1">
      <c r="A252" s="4"/>
      <c r="B252" s="9"/>
      <c r="C252" s="4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</row>
    <row r="253" ht="15.75" customHeight="1">
      <c r="A253" s="4"/>
      <c r="B253" s="9"/>
      <c r="C253" s="4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</row>
    <row r="254" ht="15.75" customHeight="1">
      <c r="A254" s="4"/>
      <c r="B254" s="9"/>
      <c r="C254" s="4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</row>
    <row r="255" ht="15.75" customHeight="1">
      <c r="A255" s="4"/>
      <c r="B255" s="9"/>
      <c r="C255" s="4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</row>
    <row r="256" ht="15.75" customHeight="1">
      <c r="A256" s="4"/>
      <c r="B256" s="9"/>
      <c r="C256" s="4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</row>
    <row r="257" ht="15.75" customHeight="1">
      <c r="A257" s="4"/>
      <c r="B257" s="9"/>
      <c r="C257" s="4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</row>
    <row r="258" ht="15.75" customHeight="1">
      <c r="A258" s="4"/>
      <c r="B258" s="9"/>
      <c r="C258" s="4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</row>
    <row r="259" ht="15.75" customHeight="1">
      <c r="A259" s="4"/>
      <c r="B259" s="9"/>
      <c r="C259" s="4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</row>
    <row r="260" ht="15.75" customHeight="1">
      <c r="A260" s="4"/>
      <c r="B260" s="9"/>
      <c r="C260" s="4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</row>
    <row r="261" ht="15.75" customHeight="1">
      <c r="A261" s="4"/>
      <c r="B261" s="9"/>
      <c r="C261" s="4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</row>
    <row r="262" ht="15.75" customHeight="1">
      <c r="A262" s="4"/>
      <c r="B262" s="9"/>
      <c r="C262" s="4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</row>
    <row r="263" ht="15.75" customHeight="1">
      <c r="A263" s="4"/>
      <c r="B263" s="9"/>
      <c r="C263" s="4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</row>
    <row r="264" ht="15.75" customHeight="1">
      <c r="A264" s="4"/>
      <c r="B264" s="9"/>
      <c r="C264" s="4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</row>
    <row r="265" ht="15.75" customHeight="1">
      <c r="A265" s="4"/>
      <c r="B265" s="9"/>
      <c r="C265" s="4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</row>
    <row r="266" ht="15.75" customHeight="1">
      <c r="A266" s="4"/>
      <c r="B266" s="9"/>
      <c r="C266" s="4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</row>
    <row r="267" ht="15.75" customHeight="1">
      <c r="A267" s="4"/>
      <c r="B267" s="9"/>
      <c r="C267" s="4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</row>
    <row r="268" ht="15.75" customHeight="1">
      <c r="A268" s="4"/>
      <c r="B268" s="9"/>
      <c r="C268" s="4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</row>
    <row r="269" ht="15.75" customHeight="1">
      <c r="A269" s="4"/>
      <c r="B269" s="9"/>
      <c r="C269" s="4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</row>
    <row r="270" ht="15.75" customHeight="1">
      <c r="A270" s="4"/>
      <c r="B270" s="9"/>
      <c r="C270" s="4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</row>
    <row r="271" ht="15.75" customHeight="1">
      <c r="A271" s="4"/>
      <c r="B271" s="9"/>
      <c r="C271" s="4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</row>
    <row r="272" ht="15.75" customHeight="1">
      <c r="A272" s="4"/>
      <c r="B272" s="9"/>
      <c r="C272" s="4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</row>
    <row r="273" ht="15.75" customHeight="1">
      <c r="A273" s="4"/>
      <c r="B273" s="9"/>
      <c r="C273" s="4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</row>
    <row r="274" ht="15.75" customHeight="1">
      <c r="A274" s="4"/>
      <c r="B274" s="9"/>
      <c r="C274" s="4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</row>
    <row r="275" ht="15.75" customHeight="1">
      <c r="A275" s="4"/>
      <c r="B275" s="9"/>
      <c r="C275" s="4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</row>
    <row r="276" ht="15.75" customHeight="1">
      <c r="A276" s="4"/>
      <c r="B276" s="9"/>
      <c r="C276" s="4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</row>
    <row r="277" ht="15.75" customHeight="1">
      <c r="A277" s="4"/>
      <c r="B277" s="9"/>
      <c r="C277" s="4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</row>
    <row r="278" ht="15.75" customHeight="1">
      <c r="A278" s="4"/>
      <c r="B278" s="9"/>
      <c r="C278" s="4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</row>
    <row r="279" ht="15.75" customHeight="1"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</row>
    <row r="280" ht="15.75" customHeight="1"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</row>
    <row r="281" ht="15.75" customHeight="1"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</row>
    <row r="282" ht="15.75" customHeight="1"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</row>
    <row r="283" ht="15.75" customHeight="1"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</row>
    <row r="284" ht="15.75" customHeight="1"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</row>
    <row r="285" ht="15.75" customHeight="1"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</row>
    <row r="286" ht="15.75" customHeight="1"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</row>
    <row r="287" ht="15.75" customHeight="1"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</row>
    <row r="288" ht="15.75" customHeight="1"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</row>
    <row r="289" ht="15.75" customHeight="1"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</row>
    <row r="290" ht="15.75" customHeight="1"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</row>
    <row r="291" ht="15.75" customHeight="1"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</row>
    <row r="292" ht="15.75" customHeight="1"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</row>
    <row r="293" ht="15.75" customHeight="1"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</row>
    <row r="294" ht="15.75" customHeight="1"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</row>
    <row r="295" ht="15.75" customHeight="1"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</row>
    <row r="296" ht="15.75" customHeight="1"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</row>
    <row r="297" ht="15.75" customHeight="1"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</row>
    <row r="298" ht="15.75" customHeight="1"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</row>
    <row r="299" ht="15.75" customHeight="1"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</row>
    <row r="300" ht="15.75" customHeight="1"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</row>
    <row r="301" ht="15.75" customHeight="1"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</row>
    <row r="302" ht="15.75" customHeight="1"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</row>
    <row r="303" ht="15.75" customHeight="1"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</row>
    <row r="304" ht="15.75" customHeight="1"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</row>
    <row r="305" ht="15.75" customHeight="1"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</row>
    <row r="306" ht="15.75" customHeight="1"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</row>
    <row r="307" ht="15.75" customHeight="1"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</row>
    <row r="308" ht="15.75" customHeight="1"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</row>
    <row r="309" ht="15.75" customHeight="1"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</row>
    <row r="310" ht="15.75" customHeight="1"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</row>
    <row r="311" ht="15.75" customHeight="1"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</row>
    <row r="312" ht="15.75" customHeight="1"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</row>
    <row r="313" ht="15.75" customHeight="1"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</row>
    <row r="314" ht="15.75" customHeight="1"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</row>
    <row r="315" ht="15.75" customHeight="1"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</row>
    <row r="316" ht="15.75" customHeight="1"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</row>
    <row r="317" ht="15.75" customHeight="1"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</row>
    <row r="318" ht="15.75" customHeight="1"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</row>
    <row r="319" ht="15.75" customHeight="1"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</row>
    <row r="320" ht="15.75" customHeight="1"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</row>
    <row r="321" ht="15.75" customHeight="1"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</row>
    <row r="322" ht="15.75" customHeight="1"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</row>
    <row r="323" ht="15.75" customHeight="1"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</row>
    <row r="324" ht="15.75" customHeight="1"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</row>
    <row r="325" ht="15.75" customHeight="1"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</row>
    <row r="326" ht="15.75" customHeight="1"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</row>
    <row r="327" ht="15.75" customHeight="1"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</row>
    <row r="328" ht="15.75" customHeight="1"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</row>
    <row r="329" ht="15.75" customHeight="1"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</row>
    <row r="330" ht="15.75" customHeight="1"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</row>
    <row r="331" ht="15.75" customHeight="1"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</row>
    <row r="332" ht="15.75" customHeight="1"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</row>
    <row r="333" ht="15.75" customHeight="1"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</row>
    <row r="334" ht="15.75" customHeight="1"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</row>
    <row r="335" ht="15.75" customHeight="1"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</row>
    <row r="336" ht="15.75" customHeight="1"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</row>
    <row r="337" ht="15.75" customHeight="1"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</row>
    <row r="338" ht="15.75" customHeight="1"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</row>
    <row r="339" ht="15.75" customHeight="1"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</row>
    <row r="340" ht="15.75" customHeight="1"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</row>
    <row r="341" ht="15.75" customHeight="1"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</row>
    <row r="342" ht="15.75" customHeight="1"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</row>
    <row r="343" ht="15.75" customHeight="1"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</row>
    <row r="344" ht="15.75" customHeight="1"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</row>
    <row r="345" ht="15.75" customHeight="1"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</row>
    <row r="346" ht="15.75" customHeight="1"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</row>
    <row r="347" ht="15.75" customHeight="1"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</row>
    <row r="348" ht="15.75" customHeight="1"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</row>
    <row r="349" ht="15.75" customHeight="1"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</row>
    <row r="350" ht="15.75" customHeight="1"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</row>
    <row r="351" ht="15.75" customHeight="1"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</row>
    <row r="352" ht="15.75" customHeight="1"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</row>
    <row r="353" ht="15.75" customHeight="1"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</row>
    <row r="354" ht="15.75" customHeight="1"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</row>
    <row r="355" ht="15.75" customHeight="1"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</row>
    <row r="356" ht="15.75" customHeight="1"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</row>
    <row r="357" ht="15.75" customHeight="1"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</row>
    <row r="358" ht="15.75" customHeight="1"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</row>
    <row r="359" ht="15.75" customHeight="1"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</row>
    <row r="360" ht="15.75" customHeight="1"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</row>
    <row r="361" ht="15.75" customHeight="1"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</row>
    <row r="362" ht="15.75" customHeight="1"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</row>
    <row r="363" ht="15.75" customHeight="1"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</row>
    <row r="364" ht="15.75" customHeight="1"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</row>
    <row r="365" ht="15.75" customHeight="1"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</row>
    <row r="366" ht="15.75" customHeight="1"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</row>
    <row r="367" ht="15.75" customHeight="1"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</row>
    <row r="368" ht="15.75" customHeight="1"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</row>
    <row r="369" ht="15.75" customHeight="1"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</row>
    <row r="370" ht="15.75" customHeight="1"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</row>
    <row r="371" ht="15.75" customHeight="1"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</row>
    <row r="372" ht="15.75" customHeight="1"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</row>
    <row r="373" ht="15.75" customHeight="1"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</row>
    <row r="374" ht="15.75" customHeight="1"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</row>
    <row r="375" ht="15.75" customHeight="1"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</row>
    <row r="376" ht="15.75" customHeight="1"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</row>
    <row r="377" ht="15.75" customHeight="1"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</row>
    <row r="378" ht="15.75" customHeight="1"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</row>
    <row r="379" ht="15.75" customHeight="1"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</row>
    <row r="380" ht="15.75" customHeight="1"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</row>
    <row r="381" ht="15.75" customHeight="1"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</row>
    <row r="382" ht="15.75" customHeight="1"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</row>
    <row r="383" ht="15.75" customHeight="1"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</row>
    <row r="384" ht="15.75" customHeight="1"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</row>
    <row r="385" ht="15.75" customHeight="1"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</row>
    <row r="386" ht="15.75" customHeight="1"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</row>
    <row r="387" ht="15.75" customHeight="1"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</row>
    <row r="388" ht="15.75" customHeight="1"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</row>
    <row r="389" ht="15.75" customHeight="1"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</row>
    <row r="390" ht="15.75" customHeight="1"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</row>
    <row r="391" ht="15.75" customHeight="1"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</row>
    <row r="392" ht="15.75" customHeight="1"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</row>
    <row r="393" ht="15.75" customHeight="1"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</row>
    <row r="394" ht="15.75" customHeight="1"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</row>
    <row r="395" ht="15.75" customHeight="1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</row>
    <row r="396" ht="15.75" customHeight="1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</row>
    <row r="397" ht="15.75" customHeight="1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</row>
    <row r="398" ht="15.75" customHeight="1"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</row>
    <row r="399" ht="15.75" customHeight="1"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</row>
    <row r="400" ht="15.75" customHeight="1"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</row>
    <row r="401" ht="15.75" customHeight="1"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</row>
    <row r="402" ht="15.75" customHeight="1"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</row>
    <row r="403" ht="15.75" customHeight="1"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</row>
    <row r="404" ht="15.75" customHeight="1"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</row>
    <row r="405" ht="15.75" customHeight="1"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</row>
    <row r="406" ht="15.75" customHeight="1"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</row>
    <row r="407" ht="15.75" customHeight="1"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</row>
    <row r="408" ht="15.75" customHeight="1"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</row>
    <row r="409" ht="15.75" customHeight="1"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</row>
    <row r="410" ht="15.75" customHeight="1"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</row>
    <row r="411" ht="15.75" customHeight="1"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</row>
    <row r="412" ht="15.75" customHeight="1"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</row>
    <row r="413" ht="15.75" customHeight="1"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</row>
    <row r="414" ht="15.75" customHeight="1"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</row>
    <row r="415" ht="15.75" customHeight="1"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</row>
    <row r="416" ht="15.75" customHeight="1"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</row>
    <row r="417" ht="15.75" customHeight="1"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</row>
    <row r="418" ht="15.75" customHeight="1"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</row>
    <row r="419" ht="15.75" customHeight="1"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</row>
    <row r="420" ht="15.75" customHeight="1"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</row>
    <row r="421" ht="15.75" customHeight="1"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</row>
    <row r="422" ht="15.75" customHeight="1"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</row>
    <row r="423" ht="15.75" customHeight="1"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</row>
    <row r="424" ht="15.75" customHeight="1"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</row>
    <row r="425" ht="15.75" customHeight="1"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</row>
    <row r="426" ht="15.75" customHeight="1"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</row>
    <row r="427" ht="15.75" customHeight="1"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</row>
    <row r="428" ht="15.75" customHeight="1"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</row>
    <row r="429" ht="15.75" customHeight="1"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</row>
    <row r="430" ht="15.75" customHeight="1"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</row>
    <row r="431" ht="15.75" customHeight="1"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</row>
    <row r="432" ht="15.75" customHeight="1"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</row>
    <row r="433" ht="15.75" customHeight="1"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</row>
    <row r="434" ht="15.75" customHeight="1"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</row>
    <row r="435" ht="15.75" customHeight="1"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</row>
    <row r="436" ht="15.75" customHeight="1"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</row>
    <row r="437" ht="15.75" customHeight="1"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</row>
    <row r="438" ht="15.75" customHeight="1"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</row>
    <row r="439" ht="15.75" customHeight="1"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</row>
    <row r="440" ht="15.75" customHeight="1"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</row>
    <row r="441" ht="15.75" customHeight="1"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</row>
    <row r="442" ht="15.75" customHeight="1"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</row>
    <row r="443" ht="15.75" customHeight="1"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</row>
    <row r="444" ht="15.75" customHeight="1"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</row>
    <row r="445" ht="15.75" customHeight="1"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</row>
    <row r="446" ht="15.75" customHeight="1"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</row>
    <row r="447" ht="15.75" customHeight="1"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</row>
    <row r="448" ht="15.75" customHeight="1"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</row>
    <row r="449" ht="15.75" customHeight="1"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</row>
    <row r="450" ht="15.75" customHeight="1"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</row>
    <row r="451" ht="15.75" customHeight="1"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</row>
    <row r="452" ht="15.75" customHeight="1"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</row>
    <row r="453" ht="15.75" customHeight="1"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</row>
    <row r="454" ht="15.75" customHeight="1"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</row>
    <row r="455" ht="15.75" customHeight="1"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</row>
    <row r="456" ht="15.75" customHeight="1"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</row>
    <row r="457" ht="15.75" customHeight="1"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</row>
    <row r="458" ht="15.75" customHeight="1"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</row>
    <row r="459" ht="15.75" customHeight="1"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</row>
    <row r="460" ht="15.75" customHeight="1"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</row>
    <row r="461" ht="15.75" customHeight="1"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</row>
    <row r="462" ht="15.75" customHeight="1"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</row>
    <row r="463" ht="15.75" customHeight="1"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</row>
    <row r="464" ht="15.75" customHeight="1"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</row>
    <row r="465" ht="15.75" customHeight="1"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</row>
    <row r="466" ht="15.75" customHeight="1"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</row>
    <row r="467" ht="15.75" customHeight="1"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</row>
    <row r="468" ht="15.75" customHeight="1"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</row>
    <row r="469" ht="15.75" customHeight="1"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</row>
    <row r="470" ht="15.75" customHeight="1"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</row>
    <row r="471" ht="15.75" customHeight="1"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</row>
    <row r="472" ht="15.75" customHeight="1"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</row>
    <row r="473" ht="15.75" customHeight="1"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</row>
    <row r="474" ht="15.75" customHeight="1"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</row>
    <row r="475" ht="15.75" customHeight="1"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</row>
    <row r="476" ht="15.75" customHeight="1"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</row>
    <row r="477" ht="15.75" customHeight="1"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</row>
    <row r="478" ht="15.75" customHeight="1"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</row>
    <row r="479" ht="15.75" customHeight="1"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</row>
    <row r="480" ht="15.75" customHeight="1"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</row>
    <row r="481" ht="15.75" customHeight="1"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</row>
    <row r="482" ht="15.75" customHeight="1"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</row>
    <row r="483" ht="15.75" customHeight="1"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</row>
    <row r="484" ht="15.75" customHeight="1"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</row>
    <row r="485" ht="15.75" customHeight="1"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</row>
    <row r="486" ht="15.75" customHeight="1"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</row>
    <row r="487" ht="15.75" customHeight="1"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</row>
    <row r="488" ht="15.75" customHeight="1"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</row>
    <row r="489" ht="15.75" customHeight="1"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</row>
    <row r="490" ht="15.75" customHeight="1"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</row>
    <row r="491" ht="15.75" customHeight="1"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</row>
    <row r="492" ht="15.75" customHeight="1"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</row>
    <row r="493" ht="15.75" customHeight="1"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</row>
    <row r="494" ht="15.75" customHeight="1"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</row>
    <row r="495" ht="15.75" customHeight="1"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</row>
    <row r="496" ht="15.75" customHeight="1"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</row>
    <row r="497" ht="15.75" customHeight="1"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</row>
    <row r="498" ht="15.75" customHeight="1"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</row>
    <row r="499" ht="15.75" customHeight="1"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</row>
    <row r="500" ht="15.75" customHeight="1"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</row>
    <row r="501" ht="15.75" customHeight="1"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</row>
    <row r="502" ht="15.75" customHeight="1"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</row>
    <row r="503" ht="15.75" customHeight="1"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</row>
    <row r="504" ht="15.75" customHeight="1"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</row>
    <row r="505" ht="15.75" customHeight="1"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</row>
    <row r="506" ht="15.75" customHeight="1"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</row>
    <row r="507" ht="15.75" customHeight="1"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</row>
    <row r="508" ht="15.75" customHeight="1"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</row>
    <row r="509" ht="15.75" customHeight="1"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</row>
    <row r="510" ht="15.75" customHeight="1"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</row>
    <row r="511" ht="15.75" customHeight="1"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</row>
    <row r="512" ht="15.75" customHeight="1"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</row>
    <row r="513" ht="15.75" customHeight="1"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</row>
    <row r="514" ht="15.75" customHeight="1"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</row>
    <row r="515" ht="15.75" customHeight="1"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</row>
    <row r="516" ht="15.75" customHeight="1"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</row>
    <row r="517" ht="15.75" customHeight="1"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</row>
    <row r="518" ht="15.75" customHeight="1"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</row>
    <row r="519" ht="15.75" customHeight="1"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</row>
    <row r="520" ht="15.75" customHeight="1"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</row>
    <row r="521" ht="15.75" customHeight="1"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</row>
    <row r="522" ht="15.75" customHeight="1"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</row>
    <row r="523" ht="15.75" customHeight="1"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</row>
    <row r="524" ht="15.75" customHeight="1"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</row>
    <row r="525" ht="15.75" customHeight="1"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</row>
    <row r="526" ht="15.75" customHeight="1"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</row>
    <row r="527" ht="15.75" customHeight="1"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</row>
    <row r="528" ht="15.75" customHeight="1"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</row>
    <row r="529" ht="15.75" customHeight="1"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</row>
    <row r="530" ht="15.75" customHeight="1"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</row>
    <row r="531" ht="15.75" customHeight="1"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</row>
    <row r="532" ht="15.75" customHeight="1"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</row>
    <row r="533" ht="15.75" customHeight="1"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</row>
    <row r="534" ht="15.75" customHeight="1"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</row>
    <row r="535" ht="15.75" customHeight="1"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</row>
    <row r="536" ht="15.75" customHeight="1"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</row>
    <row r="537" ht="15.75" customHeight="1"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</row>
    <row r="538" ht="15.75" customHeight="1"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</row>
    <row r="539" ht="15.75" customHeight="1"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</row>
    <row r="540" ht="15.75" customHeight="1"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</row>
    <row r="541" ht="15.75" customHeight="1"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</row>
    <row r="542" ht="15.75" customHeight="1"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</row>
    <row r="543" ht="15.75" customHeight="1"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</row>
    <row r="544" ht="15.75" customHeight="1"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</row>
    <row r="545" ht="15.75" customHeight="1"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</row>
    <row r="546" ht="15.75" customHeight="1"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</row>
    <row r="547" ht="15.75" customHeight="1"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</row>
    <row r="548" ht="15.75" customHeight="1"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</row>
    <row r="549" ht="15.75" customHeight="1"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</row>
    <row r="550" ht="15.75" customHeight="1"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</row>
    <row r="551" ht="15.75" customHeight="1"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</row>
    <row r="552" ht="15.75" customHeight="1"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</row>
    <row r="553" ht="15.75" customHeight="1"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</row>
    <row r="554" ht="15.75" customHeight="1"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</row>
    <row r="555" ht="15.75" customHeight="1"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</row>
    <row r="556" ht="15.75" customHeight="1"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</row>
    <row r="557" ht="15.75" customHeight="1"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</row>
    <row r="558" ht="15.75" customHeight="1"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</row>
    <row r="559" ht="15.75" customHeight="1"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</row>
    <row r="560" ht="15.75" customHeight="1"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</row>
    <row r="561" ht="15.75" customHeight="1"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</row>
    <row r="562" ht="15.75" customHeight="1"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</row>
    <row r="563" ht="15.75" customHeight="1"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</row>
    <row r="564" ht="15.75" customHeight="1"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</row>
    <row r="565" ht="15.75" customHeight="1"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</row>
    <row r="566" ht="15.75" customHeight="1"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</row>
    <row r="567" ht="15.75" customHeight="1"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</row>
    <row r="568" ht="15.75" customHeight="1"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</row>
    <row r="569" ht="15.75" customHeight="1"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</row>
    <row r="570" ht="15.75" customHeight="1"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</row>
    <row r="571" ht="15.75" customHeight="1"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</row>
    <row r="572" ht="15.75" customHeight="1"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</row>
    <row r="573" ht="15.75" customHeight="1"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</row>
    <row r="574" ht="15.75" customHeight="1"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</row>
    <row r="575" ht="15.75" customHeight="1"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</row>
    <row r="576" ht="15.75" customHeight="1"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</row>
    <row r="577" ht="15.75" customHeight="1"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</row>
    <row r="578" ht="15.75" customHeight="1"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</row>
    <row r="579" ht="15.75" customHeight="1"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</row>
    <row r="580" ht="15.75" customHeight="1"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</row>
    <row r="581" ht="15.75" customHeight="1"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</row>
    <row r="582" ht="15.75" customHeight="1"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</row>
    <row r="583" ht="15.75" customHeight="1"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</row>
    <row r="584" ht="15.75" customHeight="1"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</row>
    <row r="585" ht="15.75" customHeight="1"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</row>
    <row r="586" ht="15.75" customHeight="1"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</row>
    <row r="587" ht="15.75" customHeight="1"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</row>
    <row r="588" ht="15.75" customHeight="1"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</row>
    <row r="589" ht="15.75" customHeight="1"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</row>
    <row r="590" ht="15.75" customHeight="1"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</row>
    <row r="591" ht="15.75" customHeight="1"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</row>
    <row r="592" ht="15.75" customHeight="1"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</row>
    <row r="593" ht="15.75" customHeight="1"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</row>
    <row r="594" ht="15.75" customHeight="1"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</row>
    <row r="595" ht="15.75" customHeight="1"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</row>
    <row r="596" ht="15.75" customHeight="1"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</row>
    <row r="597" ht="15.75" customHeight="1"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</row>
    <row r="598" ht="15.75" customHeight="1"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</row>
    <row r="599" ht="15.75" customHeight="1"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</row>
    <row r="600" ht="15.75" customHeight="1"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</row>
    <row r="601" ht="15.75" customHeight="1"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</row>
    <row r="602" ht="15.75" customHeight="1"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</row>
    <row r="603" ht="15.75" customHeight="1"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</row>
    <row r="604" ht="15.75" customHeight="1"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</row>
    <row r="605" ht="15.75" customHeight="1"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</row>
    <row r="606" ht="15.75" customHeight="1"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</row>
    <row r="607" ht="15.75" customHeight="1"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</row>
    <row r="608" ht="15.75" customHeight="1"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</row>
    <row r="609" ht="15.75" customHeight="1"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</row>
    <row r="610" ht="15.75" customHeight="1"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</row>
    <row r="611" ht="15.75" customHeight="1"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</row>
    <row r="612" ht="15.75" customHeight="1"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</row>
    <row r="613" ht="15.75" customHeight="1"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</row>
    <row r="614" ht="15.75" customHeight="1"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</row>
    <row r="615" ht="15.75" customHeight="1"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</row>
    <row r="616" ht="15.75" customHeight="1"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</row>
    <row r="617" ht="15.75" customHeight="1"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</row>
    <row r="618" ht="15.75" customHeight="1"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</row>
    <row r="619" ht="15.75" customHeight="1"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</row>
    <row r="620" ht="15.75" customHeight="1"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</row>
    <row r="621" ht="15.75" customHeight="1"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</row>
    <row r="622" ht="15.75" customHeight="1"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</row>
    <row r="623" ht="15.75" customHeight="1"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</row>
    <row r="624" ht="15.75" customHeight="1"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</row>
    <row r="625" ht="15.75" customHeight="1"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</row>
    <row r="626" ht="15.75" customHeight="1"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</row>
    <row r="627" ht="15.75" customHeight="1"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</row>
    <row r="628" ht="15.75" customHeight="1"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</row>
    <row r="629" ht="15.75" customHeight="1"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</row>
    <row r="630" ht="15.75" customHeight="1"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</row>
    <row r="631" ht="15.75" customHeight="1"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</row>
    <row r="632" ht="15.75" customHeight="1"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</row>
    <row r="633" ht="15.75" customHeight="1"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</row>
    <row r="634" ht="15.75" customHeight="1"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</row>
    <row r="635" ht="15.75" customHeight="1"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</row>
    <row r="636" ht="15.75" customHeight="1"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</row>
    <row r="637" ht="15.75" customHeight="1"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</row>
    <row r="638" ht="15.75" customHeight="1"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</row>
    <row r="639" ht="15.75" customHeight="1"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</row>
    <row r="640" ht="15.75" customHeight="1"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</row>
    <row r="641" ht="15.75" customHeight="1"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</row>
    <row r="642" ht="15.75" customHeight="1"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</row>
    <row r="643" ht="15.75" customHeight="1"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</row>
    <row r="644" ht="15.75" customHeight="1"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</row>
    <row r="645" ht="15.75" customHeight="1"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</row>
    <row r="646" ht="15.75" customHeight="1"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</row>
    <row r="647" ht="15.75" customHeight="1"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</row>
    <row r="648" ht="15.75" customHeight="1"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</row>
    <row r="649" ht="15.75" customHeight="1"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</row>
    <row r="650" ht="15.75" customHeight="1"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</row>
    <row r="651" ht="15.75" customHeight="1"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</row>
    <row r="652" ht="15.75" customHeight="1"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</row>
    <row r="653" ht="15.75" customHeight="1"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</row>
    <row r="654" ht="15.75" customHeight="1"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</row>
    <row r="655" ht="15.75" customHeight="1"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</row>
    <row r="656" ht="15.75" customHeight="1"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</row>
    <row r="657" ht="15.75" customHeight="1"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</row>
    <row r="658" ht="15.75" customHeight="1"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</row>
    <row r="659" ht="15.75" customHeight="1"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</row>
    <row r="660" ht="15.75" customHeight="1"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</row>
    <row r="661" ht="15.75" customHeight="1"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</row>
    <row r="662" ht="15.75" customHeight="1"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</row>
    <row r="663" ht="15.75" customHeight="1"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</row>
    <row r="664" ht="15.75" customHeight="1"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</row>
    <row r="665" ht="15.75" customHeight="1"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</row>
    <row r="666" ht="15.75" customHeight="1"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</row>
    <row r="667" ht="15.75" customHeight="1"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</row>
    <row r="668" ht="15.75" customHeight="1"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</row>
    <row r="669" ht="15.75" customHeight="1"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</row>
    <row r="670" ht="15.75" customHeight="1"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</row>
    <row r="671" ht="15.75" customHeight="1"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</row>
    <row r="672" ht="15.75" customHeight="1"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</row>
    <row r="673" ht="15.75" customHeight="1"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</row>
    <row r="674" ht="15.75" customHeight="1"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</row>
    <row r="675" ht="15.75" customHeight="1"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</row>
    <row r="676" ht="15.75" customHeight="1"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</row>
    <row r="677" ht="15.75" customHeight="1"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</row>
    <row r="678" ht="15.75" customHeight="1"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</row>
    <row r="679" ht="15.75" customHeight="1"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</row>
    <row r="680" ht="15.75" customHeight="1"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</row>
    <row r="681" ht="15.75" customHeight="1"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</row>
    <row r="682" ht="15.75" customHeight="1"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</row>
    <row r="683" ht="15.75" customHeight="1"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</row>
    <row r="684" ht="15.75" customHeight="1"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</row>
    <row r="685" ht="15.75" customHeight="1"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</row>
    <row r="686" ht="15.75" customHeight="1"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</row>
    <row r="687" ht="15.75" customHeight="1"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</row>
    <row r="688" ht="15.75" customHeight="1"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</row>
    <row r="689" ht="15.75" customHeight="1"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</row>
    <row r="690" ht="15.75" customHeight="1"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</row>
    <row r="691" ht="15.75" customHeight="1"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</row>
    <row r="692" ht="15.75" customHeight="1"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</row>
    <row r="693" ht="15.75" customHeight="1"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</row>
    <row r="694" ht="15.75" customHeight="1"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</row>
    <row r="695" ht="15.75" customHeight="1"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</row>
    <row r="696" ht="15.75" customHeight="1"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</row>
    <row r="697" ht="15.75" customHeight="1"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</row>
    <row r="698" ht="15.75" customHeight="1"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</row>
    <row r="699" ht="15.75" customHeight="1"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</row>
    <row r="700" ht="15.75" customHeight="1"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</row>
    <row r="701" ht="15.75" customHeight="1"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</row>
    <row r="702" ht="15.75" customHeight="1"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</row>
    <row r="703" ht="15.75" customHeight="1"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</row>
    <row r="704" ht="15.75" customHeight="1"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</row>
    <row r="705" ht="15.75" customHeight="1"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</row>
    <row r="706" ht="15.75" customHeight="1"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</row>
    <row r="707" ht="15.75" customHeight="1"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</row>
    <row r="708" ht="15.75" customHeight="1"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</row>
    <row r="709" ht="15.75" customHeight="1"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</row>
    <row r="710" ht="15.75" customHeight="1"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</row>
    <row r="711" ht="15.75" customHeight="1"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</row>
    <row r="712" ht="15.75" customHeight="1"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</row>
    <row r="713" ht="15.75" customHeight="1"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</row>
    <row r="714" ht="15.75" customHeight="1"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</row>
    <row r="715" ht="15.75" customHeight="1"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</row>
    <row r="716" ht="15.75" customHeight="1"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</row>
    <row r="717" ht="15.75" customHeight="1"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</row>
    <row r="718" ht="15.75" customHeight="1"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</row>
    <row r="719" ht="15.75" customHeight="1"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</row>
    <row r="720" ht="15.75" customHeight="1"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</row>
    <row r="721" ht="15.75" customHeight="1"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</row>
    <row r="722" ht="15.75" customHeight="1"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</row>
    <row r="723" ht="15.75" customHeight="1"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</row>
    <row r="724" ht="15.75" customHeight="1"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</row>
    <row r="725" ht="15.75" customHeight="1"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</row>
    <row r="726" ht="15.75" customHeight="1"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</row>
    <row r="727" ht="15.75" customHeight="1"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</row>
    <row r="728" ht="15.75" customHeight="1"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</row>
    <row r="729" ht="15.75" customHeight="1"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</row>
    <row r="730" ht="15.75" customHeight="1"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</row>
    <row r="731" ht="15.75" customHeight="1"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</row>
    <row r="732" ht="15.75" customHeight="1"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</row>
    <row r="733" ht="15.75" customHeight="1"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</row>
    <row r="734" ht="15.75" customHeight="1"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</row>
    <row r="735" ht="15.75" customHeight="1"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</row>
    <row r="736" ht="15.75" customHeight="1"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</row>
    <row r="737" ht="15.75" customHeight="1"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</row>
    <row r="738" ht="15.75" customHeight="1"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</row>
    <row r="739" ht="15.75" customHeight="1"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</row>
    <row r="740" ht="15.75" customHeight="1"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</row>
    <row r="741" ht="15.75" customHeight="1"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</row>
    <row r="742" ht="15.75" customHeight="1"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</row>
    <row r="743" ht="15.75" customHeight="1"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</row>
    <row r="744" ht="15.75" customHeight="1"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</row>
    <row r="745" ht="15.75" customHeight="1"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</row>
    <row r="746" ht="15.75" customHeight="1"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</row>
    <row r="747" ht="15.75" customHeight="1"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</row>
    <row r="748" ht="15.75" customHeight="1"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</row>
    <row r="749" ht="15.75" customHeight="1"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</row>
    <row r="750" ht="15.75" customHeight="1"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</row>
    <row r="751" ht="15.75" customHeight="1"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</row>
    <row r="752" ht="15.75" customHeight="1"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</row>
    <row r="753" ht="15.75" customHeight="1"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</row>
    <row r="754" ht="15.75" customHeight="1"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</row>
    <row r="755" ht="15.75" customHeight="1"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</row>
    <row r="756" ht="15.75" customHeight="1"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</row>
    <row r="757" ht="15.75" customHeight="1"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</row>
    <row r="758" ht="15.75" customHeight="1"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</row>
    <row r="759" ht="15.75" customHeight="1"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</row>
    <row r="760" ht="15.75" customHeight="1"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</row>
    <row r="761" ht="15.75" customHeight="1"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</row>
    <row r="762" ht="15.75" customHeight="1"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</row>
    <row r="763" ht="15.75" customHeight="1"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</row>
    <row r="764" ht="15.75" customHeight="1"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</row>
    <row r="765" ht="15.75" customHeight="1"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</row>
    <row r="766" ht="15.75" customHeight="1"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</row>
    <row r="767" ht="15.75" customHeight="1"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</row>
    <row r="768" ht="15.75" customHeight="1"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</row>
    <row r="769" ht="15.75" customHeight="1"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</row>
    <row r="770" ht="15.75" customHeight="1"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</row>
    <row r="771" ht="15.75" customHeight="1"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</row>
    <row r="772" ht="15.75" customHeight="1"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</row>
    <row r="773" ht="15.75" customHeight="1"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</row>
    <row r="774" ht="15.75" customHeight="1"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</row>
    <row r="775" ht="15.75" customHeight="1"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</row>
    <row r="776" ht="15.75" customHeight="1"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</row>
    <row r="777" ht="15.75" customHeight="1"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</row>
    <row r="778" ht="15.75" customHeight="1"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</row>
    <row r="779" ht="15.75" customHeight="1"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</row>
    <row r="780" ht="15.75" customHeight="1"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</row>
    <row r="781" ht="15.75" customHeight="1"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</row>
    <row r="782" ht="15.75" customHeight="1"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</row>
    <row r="783" ht="15.75" customHeight="1"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</row>
    <row r="784" ht="15.75" customHeight="1"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</row>
    <row r="785" ht="15.75" customHeight="1"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</row>
    <row r="786" ht="15.75" customHeight="1"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</row>
    <row r="787" ht="15.75" customHeight="1"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</row>
    <row r="788" ht="15.75" customHeight="1"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</row>
    <row r="789" ht="15.75" customHeight="1"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</row>
    <row r="790" ht="15.75" customHeight="1"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</row>
    <row r="791" ht="15.75" customHeight="1"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</row>
    <row r="792" ht="15.75" customHeight="1"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</row>
    <row r="793" ht="15.75" customHeight="1"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</row>
    <row r="794" ht="15.75" customHeight="1"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</row>
    <row r="795" ht="15.75" customHeight="1"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</row>
    <row r="796" ht="15.75" customHeight="1"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</row>
    <row r="797" ht="15.75" customHeight="1"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</row>
    <row r="798" ht="15.75" customHeight="1"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</row>
    <row r="799" ht="15.75" customHeight="1"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</row>
    <row r="800" ht="15.75" customHeight="1"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</row>
    <row r="801" ht="15.75" customHeight="1"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</row>
    <row r="802" ht="15.75" customHeight="1"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</row>
    <row r="803" ht="15.75" customHeight="1"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</row>
    <row r="804" ht="15.75" customHeight="1"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</row>
    <row r="805" ht="15.75" customHeight="1"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</row>
    <row r="806" ht="15.75" customHeight="1"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</row>
    <row r="807" ht="15.75" customHeight="1"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</row>
    <row r="808" ht="15.75" customHeight="1"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</row>
    <row r="809" ht="15.75" customHeight="1"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</row>
    <row r="810" ht="15.75" customHeight="1"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</row>
    <row r="811" ht="15.75" customHeight="1"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</row>
    <row r="812" ht="15.75" customHeight="1"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</row>
    <row r="813" ht="15.75" customHeight="1"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</row>
    <row r="814" ht="15.75" customHeight="1"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</row>
    <row r="815" ht="15.75" customHeight="1"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</row>
    <row r="816" ht="15.75" customHeight="1"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</row>
    <row r="817" ht="15.75" customHeight="1"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</row>
    <row r="818" ht="15.75" customHeight="1"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</row>
    <row r="819" ht="15.75" customHeight="1"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</row>
    <row r="820" ht="15.75" customHeight="1"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</row>
    <row r="821" ht="15.75" customHeight="1"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</row>
    <row r="822" ht="15.75" customHeight="1"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</row>
    <row r="823" ht="15.75" customHeight="1"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</row>
    <row r="824" ht="15.75" customHeight="1"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</row>
    <row r="825" ht="15.75" customHeight="1"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</row>
    <row r="826" ht="15.75" customHeight="1"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</row>
    <row r="827" ht="15.75" customHeight="1"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</row>
    <row r="828" ht="15.75" customHeight="1"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</row>
    <row r="829" ht="15.75" customHeight="1"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</row>
    <row r="830" ht="15.75" customHeight="1"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</row>
    <row r="831" ht="15.75" customHeight="1"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</row>
    <row r="832" ht="15.75" customHeight="1"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</row>
    <row r="833" ht="15.75" customHeight="1"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</row>
    <row r="834" ht="15.75" customHeight="1"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</row>
    <row r="835" ht="15.75" customHeight="1"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</row>
    <row r="836" ht="15.75" customHeight="1"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</row>
    <row r="837" ht="15.75" customHeight="1"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</row>
    <row r="838" ht="15.75" customHeight="1"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</row>
    <row r="839" ht="15.75" customHeight="1"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</row>
    <row r="840" ht="15.75" customHeight="1"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</row>
    <row r="841" ht="15.75" customHeight="1"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</row>
    <row r="842" ht="15.75" customHeight="1"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</row>
    <row r="843" ht="15.75" customHeight="1"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</row>
    <row r="844" ht="15.75" customHeight="1"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</row>
    <row r="845" ht="15.75" customHeight="1"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</row>
    <row r="846" ht="15.75" customHeight="1"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</row>
    <row r="847" ht="15.75" customHeight="1"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</row>
    <row r="848" ht="15.75" customHeight="1"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</row>
    <row r="849" ht="15.75" customHeight="1"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</row>
    <row r="850" ht="15.75" customHeight="1"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</row>
    <row r="851" ht="15.75" customHeight="1"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</row>
    <row r="852" ht="15.75" customHeight="1"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</row>
    <row r="853" ht="15.75" customHeight="1"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</row>
    <row r="854" ht="15.75" customHeight="1"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</row>
    <row r="855" ht="15.75" customHeight="1"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</row>
    <row r="856" ht="15.75" customHeight="1"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</row>
    <row r="857" ht="15.75" customHeight="1"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</row>
    <row r="858" ht="15.75" customHeight="1"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</row>
    <row r="859" ht="15.75" customHeight="1"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</row>
    <row r="860" ht="15.75" customHeight="1"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</row>
    <row r="861" ht="15.75" customHeight="1"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</row>
    <row r="862" ht="15.75" customHeight="1"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</row>
    <row r="863" ht="15.75" customHeight="1"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</row>
    <row r="864" ht="15.75" customHeight="1"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</row>
    <row r="865" ht="15.75" customHeight="1"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</row>
    <row r="866" ht="15.75" customHeight="1"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</row>
    <row r="867" ht="15.75" customHeight="1"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</row>
    <row r="868" ht="15.75" customHeight="1"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</row>
    <row r="869" ht="15.75" customHeight="1"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</row>
    <row r="870" ht="15.75" customHeight="1"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</row>
    <row r="871" ht="15.75" customHeight="1"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</row>
    <row r="872" ht="15.75" customHeight="1"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</row>
    <row r="873" ht="15.75" customHeight="1"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</row>
    <row r="874" ht="15.75" customHeight="1"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</row>
    <row r="875" ht="15.75" customHeight="1"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</row>
    <row r="876" ht="15.75" customHeight="1"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</row>
    <row r="877" ht="15.75" customHeight="1"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</row>
    <row r="878" ht="15.75" customHeight="1"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</row>
    <row r="879" ht="15.75" customHeight="1"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</row>
    <row r="880" ht="15.75" customHeight="1"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</row>
    <row r="881" ht="15.75" customHeight="1"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</row>
    <row r="882" ht="15.75" customHeight="1"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</row>
    <row r="883" ht="15.75" customHeight="1"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</row>
    <row r="884" ht="15.75" customHeight="1"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</row>
    <row r="885" ht="15.75" customHeight="1"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</row>
    <row r="886" ht="15.75" customHeight="1"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</row>
    <row r="887" ht="15.75" customHeight="1"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</row>
    <row r="888" ht="15.75" customHeight="1"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</row>
    <row r="889" ht="15.75" customHeight="1"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</row>
    <row r="890" ht="15.75" customHeight="1"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</row>
    <row r="891" ht="15.75" customHeight="1"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</row>
    <row r="892" ht="15.75" customHeight="1"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</row>
    <row r="893" ht="15.75" customHeight="1"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</row>
    <row r="894" ht="15.75" customHeight="1"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</row>
    <row r="895" ht="15.75" customHeight="1"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</row>
    <row r="896" ht="15.75" customHeight="1"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</row>
    <row r="897" ht="15.75" customHeight="1"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</row>
    <row r="898" ht="15.75" customHeight="1"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</row>
    <row r="899" ht="15.75" customHeight="1"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</row>
    <row r="900" ht="15.75" customHeight="1"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</row>
    <row r="901" ht="15.75" customHeight="1"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</row>
    <row r="902" ht="15.75" customHeight="1"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</row>
    <row r="903" ht="15.75" customHeight="1"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</row>
    <row r="904" ht="15.75" customHeight="1"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</row>
    <row r="905" ht="15.75" customHeight="1"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</row>
    <row r="906" ht="15.75" customHeight="1"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</row>
    <row r="907" ht="15.75" customHeight="1"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</row>
    <row r="908" ht="15.75" customHeight="1"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</row>
    <row r="909" ht="15.75" customHeight="1"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</row>
    <row r="910" ht="15.75" customHeight="1"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</row>
    <row r="911" ht="15.75" customHeight="1"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</row>
    <row r="912" ht="15.75" customHeight="1"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</row>
    <row r="913" ht="15.75" customHeight="1"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</row>
    <row r="914" ht="15.75" customHeight="1"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</row>
    <row r="915" ht="15.75" customHeight="1"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</row>
    <row r="916" ht="15.75" customHeight="1"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</row>
    <row r="917" ht="15.75" customHeight="1"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</row>
    <row r="918" ht="15.75" customHeight="1"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</row>
    <row r="919" ht="15.75" customHeight="1"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</row>
    <row r="920" ht="15.75" customHeight="1"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</row>
    <row r="921" ht="15.75" customHeight="1"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</row>
    <row r="922" ht="15.75" customHeight="1"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</row>
    <row r="923" ht="15.75" customHeight="1"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</row>
    <row r="924" ht="15.75" customHeight="1"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</row>
    <row r="925" ht="15.75" customHeight="1"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</row>
    <row r="926" ht="15.75" customHeight="1"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</row>
    <row r="927" ht="15.75" customHeight="1"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</row>
    <row r="928" ht="15.75" customHeight="1"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</row>
    <row r="929" ht="15.75" customHeight="1"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</row>
    <row r="930" ht="15.75" customHeight="1"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</row>
    <row r="931" ht="15.75" customHeight="1"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</row>
    <row r="932" ht="15.75" customHeight="1"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</row>
    <row r="933" ht="15.75" customHeight="1"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</row>
    <row r="934" ht="15.75" customHeight="1"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</row>
    <row r="935" ht="15.75" customHeight="1"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</row>
    <row r="936" ht="15.75" customHeight="1"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</row>
    <row r="937" ht="15.75" customHeight="1"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</row>
    <row r="938" ht="15.75" customHeight="1"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</row>
    <row r="939" ht="15.75" customHeight="1"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</row>
    <row r="940" ht="15.75" customHeight="1"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</row>
    <row r="941" ht="15.75" customHeight="1"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</row>
    <row r="942" ht="15.75" customHeight="1"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</row>
    <row r="943" ht="15.75" customHeight="1"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</row>
    <row r="944" ht="15.75" customHeight="1"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</row>
    <row r="945" ht="15.75" customHeight="1"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</row>
    <row r="946" ht="15.75" customHeight="1"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</row>
    <row r="947" ht="15.75" customHeight="1"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</row>
    <row r="948" ht="15.75" customHeight="1"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</row>
    <row r="949" ht="15.75" customHeight="1"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</row>
    <row r="950" ht="15.75" customHeight="1"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</row>
    <row r="951" ht="15.75" customHeight="1"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</row>
    <row r="952" ht="15.75" customHeight="1"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</row>
    <row r="953" ht="15.75" customHeight="1"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</row>
    <row r="954" ht="15.75" customHeight="1"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</row>
    <row r="955" ht="15.75" customHeight="1"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</row>
    <row r="956" ht="15.75" customHeight="1"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</row>
    <row r="957" ht="15.75" customHeight="1"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</row>
    <row r="958" ht="15.75" customHeight="1"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</row>
    <row r="959" ht="15.75" customHeight="1"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</row>
    <row r="960" ht="15.75" customHeight="1"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</row>
    <row r="961" ht="15.75" customHeight="1"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</row>
    <row r="962" ht="15.75" customHeight="1"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</row>
    <row r="963" ht="15.75" customHeight="1"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</row>
    <row r="964" ht="15.75" customHeight="1"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</row>
    <row r="965" ht="15.75" customHeight="1"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</row>
    <row r="966" ht="15.75" customHeight="1"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</row>
    <row r="967" ht="15.75" customHeight="1"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</row>
    <row r="968" ht="15.75" customHeight="1"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</row>
    <row r="969" ht="15.75" customHeight="1"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</row>
    <row r="970" ht="15.75" customHeight="1"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</row>
    <row r="971" ht="15.75" customHeight="1"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</row>
    <row r="972" ht="15.75" customHeight="1"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</row>
    <row r="973" ht="15.75" customHeight="1"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</row>
    <row r="974" ht="15.75" customHeight="1"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</row>
    <row r="975" ht="15.75" customHeight="1"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</row>
    <row r="976" ht="15.75" customHeight="1"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</row>
    <row r="977" ht="15.75" customHeight="1"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</row>
    <row r="978" ht="15.75" customHeight="1"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</row>
    <row r="979" ht="15.75" customHeight="1"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</row>
    <row r="980" ht="15.75" customHeight="1"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</row>
    <row r="981" ht="15.75" customHeight="1"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</row>
    <row r="982" ht="15.75" customHeight="1"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</row>
    <row r="983" ht="15.75" customHeight="1"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</row>
    <row r="984" ht="15.75" customHeight="1"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</row>
    <row r="985" ht="15.75" customHeight="1"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</row>
    <row r="986" ht="15.75" customHeight="1"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</row>
    <row r="987" ht="15.75" customHeight="1"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</row>
    <row r="988" ht="15.75" customHeight="1"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</row>
    <row r="989" ht="15.75" customHeight="1"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</row>
    <row r="990" ht="15.75" customHeight="1"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</row>
    <row r="991" ht="15.75" customHeight="1"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</row>
    <row r="992" ht="15.75" customHeight="1"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</row>
    <row r="993" ht="15.75" customHeight="1"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</row>
    <row r="994" ht="15.75" customHeight="1"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</row>
    <row r="995" ht="15.75" customHeight="1"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</row>
    <row r="996" ht="15.75" customHeight="1"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</row>
    <row r="997" ht="15.75" customHeight="1"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</row>
    <row r="998" ht="15.75" customHeight="1"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</row>
    <row r="999" ht="15.75" customHeight="1"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</row>
    <row r="1000" ht="15.75" customHeight="1"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</row>
  </sheetData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9" width="5.13"/>
    <col customWidth="1" min="20" max="26" width="7.38"/>
    <col customWidth="1" min="27" max="27" width="5.13"/>
    <col customWidth="1" min="28" max="35" width="7.38"/>
  </cols>
  <sheetData>
    <row r="1" ht="12.75" customHeight="1">
      <c r="A1" s="4" t="s">
        <v>287</v>
      </c>
      <c r="B1" s="16" t="s">
        <v>288</v>
      </c>
      <c r="C1" s="16" t="s">
        <v>289</v>
      </c>
      <c r="D1" s="16" t="s">
        <v>290</v>
      </c>
      <c r="E1" s="16" t="s">
        <v>291</v>
      </c>
      <c r="F1" s="16" t="s">
        <v>292</v>
      </c>
      <c r="G1" s="16" t="s">
        <v>293</v>
      </c>
      <c r="H1" s="16" t="s">
        <v>294</v>
      </c>
      <c r="I1" s="16" t="s">
        <v>295</v>
      </c>
      <c r="J1" s="16" t="s">
        <v>296</v>
      </c>
      <c r="K1" s="16" t="s">
        <v>297</v>
      </c>
      <c r="L1" s="16" t="s">
        <v>298</v>
      </c>
      <c r="M1" s="16" t="s">
        <v>299</v>
      </c>
      <c r="N1" s="16" t="s">
        <v>300</v>
      </c>
      <c r="O1" s="16" t="s">
        <v>301</v>
      </c>
      <c r="P1" s="16" t="s">
        <v>302</v>
      </c>
      <c r="Q1" s="16" t="s">
        <v>303</v>
      </c>
      <c r="R1" s="16" t="s">
        <v>304</v>
      </c>
      <c r="S1" s="16" t="s">
        <v>64</v>
      </c>
      <c r="T1" s="16" t="s">
        <v>65</v>
      </c>
      <c r="U1" s="16" t="s">
        <v>305</v>
      </c>
      <c r="V1" s="16" t="s">
        <v>306</v>
      </c>
      <c r="W1" s="16" t="s">
        <v>307</v>
      </c>
      <c r="X1" s="16" t="s">
        <v>308</v>
      </c>
      <c r="Y1" s="16" t="s">
        <v>309</v>
      </c>
      <c r="Z1" s="16" t="s">
        <v>310</v>
      </c>
      <c r="AA1" s="16" t="s">
        <v>311</v>
      </c>
      <c r="AB1" s="16" t="s">
        <v>312</v>
      </c>
      <c r="AC1" s="16" t="s">
        <v>313</v>
      </c>
      <c r="AD1" s="16" t="s">
        <v>314</v>
      </c>
      <c r="AE1" s="16" t="s">
        <v>315</v>
      </c>
      <c r="AF1" s="16" t="s">
        <v>316</v>
      </c>
      <c r="AG1" s="16" t="s">
        <v>317</v>
      </c>
      <c r="AH1" s="16" t="s">
        <v>318</v>
      </c>
      <c r="AI1" s="16" t="s">
        <v>319</v>
      </c>
    </row>
    <row r="2" ht="12.75" customHeight="1">
      <c r="A2" s="4" t="s">
        <v>320</v>
      </c>
    </row>
    <row r="3" ht="12.75" customHeight="1">
      <c r="A3" s="4">
        <v>6143.0</v>
      </c>
      <c r="B3" s="4">
        <v>0.0</v>
      </c>
      <c r="C3" s="4">
        <v>2.0</v>
      </c>
      <c r="D3" s="4">
        <v>2.0</v>
      </c>
      <c r="E3" s="4">
        <v>2.0</v>
      </c>
      <c r="F3" s="4">
        <v>0.0</v>
      </c>
      <c r="G3" s="4">
        <v>0.0</v>
      </c>
      <c r="H3" s="4">
        <v>0.0</v>
      </c>
      <c r="I3" s="4">
        <v>2.0</v>
      </c>
      <c r="J3" s="4">
        <v>0.0</v>
      </c>
      <c r="K3" s="4">
        <v>0.0</v>
      </c>
      <c r="L3" s="4">
        <v>2.0</v>
      </c>
      <c r="M3" s="4">
        <v>0.0</v>
      </c>
      <c r="N3" s="4">
        <v>1.0</v>
      </c>
      <c r="O3" s="4">
        <v>0.0</v>
      </c>
      <c r="P3" s="4">
        <v>1.0</v>
      </c>
      <c r="Q3" s="4">
        <v>1.0</v>
      </c>
      <c r="R3" s="4">
        <v>1.0</v>
      </c>
      <c r="S3" s="4">
        <v>0.0</v>
      </c>
      <c r="T3" s="4">
        <v>0.0</v>
      </c>
      <c r="U3" s="1" t="s">
        <v>17</v>
      </c>
      <c r="V3" s="1" t="s">
        <v>17</v>
      </c>
      <c r="W3" s="1" t="s">
        <v>17</v>
      </c>
      <c r="X3" s="4">
        <v>1.0</v>
      </c>
      <c r="Y3" s="4">
        <v>0.0</v>
      </c>
      <c r="Z3" s="4">
        <v>2.0</v>
      </c>
      <c r="AA3" s="4">
        <v>0.0</v>
      </c>
      <c r="AB3" s="4">
        <v>0.0</v>
      </c>
      <c r="AC3" s="4">
        <v>0.0</v>
      </c>
      <c r="AD3" s="4">
        <v>0.0</v>
      </c>
      <c r="AE3" s="4">
        <v>1.0</v>
      </c>
      <c r="AF3" s="1" t="s">
        <v>17</v>
      </c>
      <c r="AG3" s="1" t="s">
        <v>17</v>
      </c>
      <c r="AH3" s="1" t="s">
        <v>17</v>
      </c>
      <c r="AI3" s="1" t="s">
        <v>17</v>
      </c>
    </row>
    <row r="4" ht="12.75" customHeight="1">
      <c r="A4" s="4">
        <v>22678.0</v>
      </c>
      <c r="B4" s="4">
        <v>0.0</v>
      </c>
      <c r="C4" s="4">
        <v>2.0</v>
      </c>
      <c r="D4" s="4">
        <v>2.0</v>
      </c>
      <c r="E4" s="4">
        <v>2.0</v>
      </c>
      <c r="F4" s="4">
        <v>0.0</v>
      </c>
      <c r="G4" s="4">
        <v>1.0</v>
      </c>
      <c r="H4" s="4">
        <v>0.0</v>
      </c>
      <c r="I4" s="4">
        <v>2.0</v>
      </c>
      <c r="J4" s="4">
        <v>0.0</v>
      </c>
      <c r="K4" s="4">
        <v>0.0</v>
      </c>
      <c r="L4" s="4">
        <v>2.0</v>
      </c>
      <c r="M4" s="4">
        <v>0.0</v>
      </c>
      <c r="N4" s="4">
        <v>0.0</v>
      </c>
      <c r="O4" s="4">
        <v>0.0</v>
      </c>
      <c r="P4" s="4">
        <v>1.0</v>
      </c>
      <c r="Q4" s="4">
        <v>1.0</v>
      </c>
      <c r="R4" s="4">
        <v>1.0</v>
      </c>
      <c r="S4" s="4">
        <v>1.0</v>
      </c>
      <c r="T4" s="4">
        <v>0.0</v>
      </c>
      <c r="U4" s="1" t="s">
        <v>17</v>
      </c>
      <c r="V4" s="1" t="s">
        <v>17</v>
      </c>
      <c r="W4" s="1" t="s">
        <v>17</v>
      </c>
      <c r="X4" s="4">
        <v>0.0</v>
      </c>
      <c r="Y4" s="4">
        <v>1.0</v>
      </c>
      <c r="Z4" s="4">
        <v>2.0</v>
      </c>
      <c r="AA4" s="4">
        <v>0.0</v>
      </c>
      <c r="AB4" s="4">
        <v>0.0</v>
      </c>
      <c r="AC4" s="4">
        <v>0.0</v>
      </c>
      <c r="AD4" s="4">
        <v>0.0</v>
      </c>
      <c r="AE4" s="4">
        <v>2.0</v>
      </c>
      <c r="AF4" s="1" t="s">
        <v>17</v>
      </c>
      <c r="AG4" s="1" t="s">
        <v>17</v>
      </c>
      <c r="AH4" s="1" t="s">
        <v>17</v>
      </c>
      <c r="AI4" s="1" t="s">
        <v>17</v>
      </c>
    </row>
    <row r="5" ht="12.75" customHeight="1">
      <c r="A5" s="4">
        <v>78226.0</v>
      </c>
      <c r="B5" s="4">
        <v>0.0</v>
      </c>
      <c r="C5" s="4">
        <v>2.0</v>
      </c>
      <c r="D5" s="4">
        <v>2.0</v>
      </c>
      <c r="E5" s="4">
        <v>2.0</v>
      </c>
      <c r="F5" s="4">
        <v>0.0</v>
      </c>
      <c r="G5" s="4">
        <v>0.0</v>
      </c>
      <c r="H5" s="4">
        <v>0.0</v>
      </c>
      <c r="I5" s="4">
        <v>2.0</v>
      </c>
      <c r="J5" s="4">
        <v>0.0</v>
      </c>
      <c r="K5" s="4">
        <v>0.0</v>
      </c>
      <c r="L5" s="4">
        <v>0.0</v>
      </c>
      <c r="M5" s="4">
        <v>0.0</v>
      </c>
      <c r="N5" s="4">
        <v>0.0</v>
      </c>
      <c r="O5" s="4">
        <v>0.0</v>
      </c>
      <c r="P5" s="4">
        <v>1.0</v>
      </c>
      <c r="Q5" s="4">
        <v>1.0</v>
      </c>
      <c r="R5" s="4">
        <v>1.0</v>
      </c>
      <c r="S5" s="4">
        <v>0.0</v>
      </c>
      <c r="T5" s="4">
        <v>0.0</v>
      </c>
      <c r="U5" s="1" t="s">
        <v>17</v>
      </c>
      <c r="V5" s="1" t="s">
        <v>17</v>
      </c>
      <c r="W5" s="1" t="s">
        <v>17</v>
      </c>
      <c r="X5" s="4">
        <v>2.0</v>
      </c>
      <c r="Y5" s="4">
        <v>0.0</v>
      </c>
      <c r="Z5" s="4">
        <v>0.0</v>
      </c>
      <c r="AA5" s="4">
        <v>0.0</v>
      </c>
      <c r="AB5" s="4">
        <v>2.0</v>
      </c>
      <c r="AC5" s="4">
        <v>2.0</v>
      </c>
      <c r="AD5" s="4">
        <v>0.0</v>
      </c>
      <c r="AE5" s="4">
        <v>0.0</v>
      </c>
      <c r="AF5" s="1" t="s">
        <v>17</v>
      </c>
      <c r="AG5" s="1" t="s">
        <v>17</v>
      </c>
      <c r="AH5" s="1" t="s">
        <v>17</v>
      </c>
      <c r="AI5" s="1" t="s">
        <v>17</v>
      </c>
    </row>
    <row r="6" ht="12.75" customHeight="1">
      <c r="A6" s="4">
        <v>223535.0</v>
      </c>
      <c r="B6" s="4">
        <v>0.0</v>
      </c>
      <c r="C6" s="4">
        <v>2.0</v>
      </c>
      <c r="D6" s="4">
        <v>2.0</v>
      </c>
      <c r="E6" s="4">
        <v>2.0</v>
      </c>
      <c r="F6" s="4">
        <v>0.0</v>
      </c>
      <c r="G6" s="4">
        <v>1.0</v>
      </c>
      <c r="H6" s="4">
        <v>0.0</v>
      </c>
      <c r="I6" s="4">
        <v>0.0</v>
      </c>
      <c r="J6" s="4">
        <v>0.0</v>
      </c>
      <c r="K6" s="4">
        <v>0.0</v>
      </c>
      <c r="L6" s="4">
        <v>0.0</v>
      </c>
      <c r="M6" s="4">
        <v>0.0</v>
      </c>
      <c r="N6" s="4">
        <v>0.0</v>
      </c>
      <c r="O6" s="4">
        <v>0.0</v>
      </c>
      <c r="P6" s="4">
        <v>1.0</v>
      </c>
      <c r="Q6" s="4">
        <v>1.0</v>
      </c>
      <c r="R6" s="4">
        <v>1.0</v>
      </c>
      <c r="S6" s="4">
        <v>0.0</v>
      </c>
      <c r="T6" s="4">
        <v>0.0</v>
      </c>
      <c r="U6" s="1" t="s">
        <v>17</v>
      </c>
      <c r="V6" s="1" t="s">
        <v>17</v>
      </c>
      <c r="W6" s="1" t="s">
        <v>17</v>
      </c>
      <c r="X6" s="4">
        <v>0.0</v>
      </c>
      <c r="Y6" s="4">
        <v>0.0</v>
      </c>
      <c r="Z6" s="4">
        <v>0.0</v>
      </c>
      <c r="AA6" s="4">
        <v>0.0</v>
      </c>
      <c r="AB6" s="4">
        <v>0.0</v>
      </c>
      <c r="AC6" s="4">
        <v>0.0</v>
      </c>
      <c r="AD6" s="4">
        <v>0.0</v>
      </c>
      <c r="AE6" s="4">
        <v>0.0</v>
      </c>
      <c r="AF6" s="1" t="s">
        <v>17</v>
      </c>
      <c r="AG6" s="1" t="s">
        <v>17</v>
      </c>
      <c r="AH6" s="1" t="s">
        <v>17</v>
      </c>
      <c r="AI6" s="1" t="s">
        <v>17</v>
      </c>
    </row>
    <row r="7" ht="12.75" customHeight="1">
      <c r="A7" s="4">
        <v>314908.0</v>
      </c>
      <c r="B7" s="4">
        <v>0.0</v>
      </c>
      <c r="C7" s="4">
        <v>2.0</v>
      </c>
      <c r="D7" s="4">
        <v>2.0</v>
      </c>
      <c r="E7" s="4">
        <v>2.0</v>
      </c>
      <c r="F7" s="4">
        <v>0.0</v>
      </c>
      <c r="G7" s="4">
        <v>1.0</v>
      </c>
      <c r="H7" s="4">
        <v>0.0</v>
      </c>
      <c r="I7" s="4">
        <v>2.0</v>
      </c>
      <c r="J7" s="4">
        <v>0.0</v>
      </c>
      <c r="K7" s="4">
        <v>0.0</v>
      </c>
      <c r="L7" s="4">
        <v>2.0</v>
      </c>
      <c r="M7" s="4">
        <v>0.0</v>
      </c>
      <c r="N7" s="4">
        <v>1.0</v>
      </c>
      <c r="O7" s="4">
        <v>0.0</v>
      </c>
      <c r="P7" s="4">
        <v>1.0</v>
      </c>
      <c r="Q7" s="4">
        <v>1.0</v>
      </c>
      <c r="R7" s="4">
        <v>1.0</v>
      </c>
      <c r="S7" s="4">
        <v>0.0</v>
      </c>
      <c r="T7" s="4">
        <v>0.0</v>
      </c>
      <c r="U7" s="1" t="s">
        <v>17</v>
      </c>
      <c r="V7" s="1" t="s">
        <v>17</v>
      </c>
      <c r="W7" s="1" t="s">
        <v>17</v>
      </c>
      <c r="X7" s="4">
        <v>0.0</v>
      </c>
      <c r="Y7" s="4">
        <v>1.0</v>
      </c>
      <c r="Z7" s="4">
        <v>2.0</v>
      </c>
      <c r="AA7" s="4">
        <v>0.0</v>
      </c>
      <c r="AB7" s="4">
        <v>0.0</v>
      </c>
      <c r="AC7" s="4">
        <v>0.0</v>
      </c>
      <c r="AD7" s="4">
        <v>0.0</v>
      </c>
      <c r="AE7" s="4">
        <v>0.0</v>
      </c>
      <c r="AF7" s="1" t="s">
        <v>17</v>
      </c>
      <c r="AG7" s="1" t="s">
        <v>17</v>
      </c>
      <c r="AH7" s="1" t="s">
        <v>17</v>
      </c>
      <c r="AI7" s="1" t="s">
        <v>17</v>
      </c>
    </row>
    <row r="8" ht="12.75" customHeight="1">
      <c r="A8" s="4">
        <v>320078.0</v>
      </c>
      <c r="B8" s="4">
        <v>2.0</v>
      </c>
      <c r="C8" s="4">
        <v>0.0</v>
      </c>
      <c r="D8" s="4">
        <v>2.0</v>
      </c>
      <c r="E8" s="4">
        <v>2.0</v>
      </c>
      <c r="F8" s="4">
        <v>0.0</v>
      </c>
      <c r="G8" s="4">
        <v>0.0</v>
      </c>
      <c r="H8" s="4">
        <v>0.0</v>
      </c>
      <c r="I8" s="4">
        <v>2.0</v>
      </c>
      <c r="J8" s="4">
        <v>0.0</v>
      </c>
      <c r="K8" s="4">
        <v>2.0</v>
      </c>
      <c r="L8" s="4">
        <v>2.0</v>
      </c>
      <c r="M8" s="4">
        <v>1.0</v>
      </c>
      <c r="N8" s="4">
        <v>0.0</v>
      </c>
      <c r="O8" s="4">
        <v>0.0</v>
      </c>
      <c r="P8" s="4">
        <v>1.0</v>
      </c>
      <c r="Q8" s="4">
        <v>1.0</v>
      </c>
      <c r="R8" s="4">
        <v>1.0</v>
      </c>
      <c r="S8" s="4">
        <v>2.0</v>
      </c>
      <c r="T8" s="4">
        <v>0.0</v>
      </c>
      <c r="U8" s="1" t="s">
        <v>17</v>
      </c>
      <c r="V8" s="1" t="s">
        <v>17</v>
      </c>
      <c r="W8" s="1" t="s">
        <v>17</v>
      </c>
      <c r="X8" s="4">
        <v>0.0</v>
      </c>
      <c r="Y8" s="4">
        <v>0.0</v>
      </c>
      <c r="Z8" s="4">
        <v>2.0</v>
      </c>
      <c r="AA8" s="4">
        <v>0.0</v>
      </c>
      <c r="AB8" s="4">
        <v>0.0</v>
      </c>
      <c r="AC8" s="4">
        <v>0.0</v>
      </c>
      <c r="AD8" s="4">
        <v>0.0</v>
      </c>
      <c r="AE8" s="4">
        <v>0.0</v>
      </c>
      <c r="AF8" s="1" t="s">
        <v>17</v>
      </c>
      <c r="AG8" s="1" t="s">
        <v>17</v>
      </c>
      <c r="AH8" s="1" t="s">
        <v>17</v>
      </c>
      <c r="AI8" s="1" t="s">
        <v>17</v>
      </c>
    </row>
    <row r="9" ht="12.75" customHeight="1">
      <c r="A9" s="4">
        <v>331383.0</v>
      </c>
      <c r="B9" s="4">
        <v>0.0</v>
      </c>
      <c r="C9" s="4">
        <v>2.0</v>
      </c>
      <c r="D9" s="4">
        <v>2.0</v>
      </c>
      <c r="E9" s="4">
        <v>2.0</v>
      </c>
      <c r="F9" s="4">
        <v>0.0</v>
      </c>
      <c r="G9" s="4">
        <v>0.0</v>
      </c>
      <c r="H9" s="4">
        <v>0.0</v>
      </c>
      <c r="I9" s="4">
        <v>0.0</v>
      </c>
      <c r="J9" s="4">
        <v>1.0</v>
      </c>
      <c r="K9" s="4">
        <v>0.0</v>
      </c>
      <c r="L9" s="4">
        <v>2.0</v>
      </c>
      <c r="M9" s="4">
        <v>0.0</v>
      </c>
      <c r="N9" s="4">
        <v>0.0</v>
      </c>
      <c r="O9" s="4">
        <v>0.0</v>
      </c>
      <c r="P9" s="4">
        <v>1.0</v>
      </c>
      <c r="Q9" s="4">
        <v>1.0</v>
      </c>
      <c r="R9" s="4">
        <v>1.0</v>
      </c>
      <c r="S9" s="4">
        <v>2.0</v>
      </c>
      <c r="T9" s="4">
        <v>2.0</v>
      </c>
      <c r="U9" s="1" t="s">
        <v>17</v>
      </c>
      <c r="V9" s="1" t="s">
        <v>17</v>
      </c>
      <c r="W9" s="1" t="s">
        <v>17</v>
      </c>
      <c r="X9" s="4">
        <v>2.0</v>
      </c>
      <c r="Y9" s="4">
        <v>1.0</v>
      </c>
      <c r="Z9" s="4">
        <v>2.0</v>
      </c>
      <c r="AA9" s="4">
        <v>0.0</v>
      </c>
      <c r="AB9" s="4">
        <v>2.0</v>
      </c>
      <c r="AC9" s="4">
        <v>0.0</v>
      </c>
      <c r="AD9" s="4">
        <v>0.0</v>
      </c>
      <c r="AE9" s="4">
        <v>0.0</v>
      </c>
      <c r="AF9" s="1" t="s">
        <v>17</v>
      </c>
      <c r="AG9" s="1" t="s">
        <v>17</v>
      </c>
      <c r="AH9" s="1" t="s">
        <v>17</v>
      </c>
      <c r="AI9" s="1" t="s">
        <v>17</v>
      </c>
    </row>
    <row r="10" ht="12.75" customHeight="1">
      <c r="A10" s="4">
        <v>338780.0</v>
      </c>
      <c r="B10" s="4">
        <v>0.0</v>
      </c>
      <c r="C10" s="4">
        <v>0.0</v>
      </c>
      <c r="D10" s="4">
        <v>2.0</v>
      </c>
      <c r="E10" s="4">
        <v>2.0</v>
      </c>
      <c r="F10" s="4">
        <v>0.0</v>
      </c>
      <c r="G10" s="4">
        <v>0.0</v>
      </c>
      <c r="H10" s="4">
        <v>0.0</v>
      </c>
      <c r="I10" s="4">
        <v>2.0</v>
      </c>
      <c r="J10" s="4">
        <v>0.0</v>
      </c>
      <c r="K10" s="4">
        <v>0.0</v>
      </c>
      <c r="L10" s="4">
        <v>2.0</v>
      </c>
      <c r="M10" s="4">
        <v>0.0</v>
      </c>
      <c r="N10" s="4">
        <v>1.0</v>
      </c>
      <c r="O10" s="4">
        <v>0.0</v>
      </c>
      <c r="P10" s="4">
        <v>1.0</v>
      </c>
      <c r="Q10" s="4">
        <v>1.0</v>
      </c>
      <c r="R10" s="4">
        <v>1.0</v>
      </c>
      <c r="S10" s="4">
        <v>2.0</v>
      </c>
      <c r="T10" s="4">
        <v>0.0</v>
      </c>
      <c r="U10" s="1" t="s">
        <v>17</v>
      </c>
      <c r="V10" s="1" t="s">
        <v>17</v>
      </c>
      <c r="W10" s="1" t="s">
        <v>17</v>
      </c>
      <c r="X10" s="4">
        <v>0.0</v>
      </c>
      <c r="Y10" s="4">
        <v>1.0</v>
      </c>
      <c r="Z10" s="4">
        <v>0.0</v>
      </c>
      <c r="AA10" s="4">
        <v>0.0</v>
      </c>
      <c r="AB10" s="4">
        <v>0.0</v>
      </c>
      <c r="AC10" s="4">
        <v>0.0</v>
      </c>
      <c r="AD10" s="4">
        <v>1.0</v>
      </c>
      <c r="AE10" s="4">
        <v>0.0</v>
      </c>
      <c r="AF10" s="1" t="s">
        <v>17</v>
      </c>
      <c r="AG10" s="1" t="s">
        <v>17</v>
      </c>
      <c r="AH10" s="1" t="s">
        <v>17</v>
      </c>
      <c r="AI10" s="1" t="s">
        <v>17</v>
      </c>
    </row>
    <row r="11" ht="12.75" customHeight="1">
      <c r="A11" s="4">
        <v>345858.0</v>
      </c>
      <c r="B11" s="4">
        <v>0.0</v>
      </c>
      <c r="C11" s="4">
        <v>0.0</v>
      </c>
      <c r="D11" s="4">
        <v>2.0</v>
      </c>
      <c r="E11" s="4">
        <v>2.0</v>
      </c>
      <c r="F11" s="4">
        <v>0.0</v>
      </c>
      <c r="G11" s="4">
        <v>0.0</v>
      </c>
      <c r="H11" s="4">
        <v>0.0</v>
      </c>
      <c r="I11" s="4">
        <v>0.0</v>
      </c>
      <c r="J11" s="4">
        <v>1.0</v>
      </c>
      <c r="K11" s="4">
        <v>0.0</v>
      </c>
      <c r="L11" s="4">
        <v>0.0</v>
      </c>
      <c r="M11" s="4">
        <v>1.0</v>
      </c>
      <c r="N11" s="4">
        <v>0.0</v>
      </c>
      <c r="O11" s="4">
        <v>0.0</v>
      </c>
      <c r="P11" s="4">
        <v>1.0</v>
      </c>
      <c r="Q11" s="4">
        <v>1.0</v>
      </c>
      <c r="R11" s="4">
        <v>1.0</v>
      </c>
      <c r="S11" s="4">
        <v>2.0</v>
      </c>
      <c r="T11" s="4">
        <v>0.0</v>
      </c>
      <c r="U11" s="1" t="s">
        <v>17</v>
      </c>
      <c r="V11" s="1" t="s">
        <v>17</v>
      </c>
      <c r="W11" s="1" t="s">
        <v>17</v>
      </c>
      <c r="X11" s="4">
        <v>0.0</v>
      </c>
      <c r="Y11" s="4">
        <v>1.0</v>
      </c>
      <c r="Z11" s="4">
        <v>0.0</v>
      </c>
      <c r="AA11" s="4">
        <v>0.0</v>
      </c>
      <c r="AB11" s="4">
        <v>0.0</v>
      </c>
      <c r="AC11" s="4">
        <v>0.0</v>
      </c>
      <c r="AD11" s="4">
        <v>0.0</v>
      </c>
      <c r="AE11" s="4">
        <v>0.0</v>
      </c>
      <c r="AF11" s="1" t="s">
        <v>17</v>
      </c>
      <c r="AG11" s="1" t="s">
        <v>17</v>
      </c>
      <c r="AH11" s="1" t="s">
        <v>17</v>
      </c>
      <c r="AI11" s="1" t="s">
        <v>17</v>
      </c>
    </row>
    <row r="12" ht="12.75" customHeight="1">
      <c r="A12" s="4">
        <v>347741.0</v>
      </c>
      <c r="B12" s="4">
        <v>0.0</v>
      </c>
      <c r="C12" s="4">
        <v>2.0</v>
      </c>
      <c r="D12" s="4">
        <v>2.0</v>
      </c>
      <c r="E12" s="4">
        <v>2.0</v>
      </c>
      <c r="F12" s="4">
        <v>0.0</v>
      </c>
      <c r="G12" s="4">
        <v>0.0</v>
      </c>
      <c r="H12" s="4">
        <v>0.0</v>
      </c>
      <c r="I12" s="4">
        <v>0.0</v>
      </c>
      <c r="J12" s="4">
        <v>0.0</v>
      </c>
      <c r="K12" s="4">
        <v>0.0</v>
      </c>
      <c r="L12" s="4">
        <v>0.0</v>
      </c>
      <c r="M12" s="4">
        <v>0.0</v>
      </c>
      <c r="N12" s="4">
        <v>0.0</v>
      </c>
      <c r="O12" s="4">
        <v>0.0</v>
      </c>
      <c r="P12" s="4">
        <v>1.0</v>
      </c>
      <c r="Q12" s="4">
        <v>1.0</v>
      </c>
      <c r="R12" s="4">
        <v>1.0</v>
      </c>
      <c r="S12" s="4">
        <v>0.0</v>
      </c>
      <c r="T12" s="4">
        <v>0.0</v>
      </c>
      <c r="U12" s="1" t="s">
        <v>17</v>
      </c>
      <c r="V12" s="1" t="s">
        <v>17</v>
      </c>
      <c r="W12" s="1" t="s">
        <v>17</v>
      </c>
      <c r="X12" s="4">
        <v>1.0</v>
      </c>
      <c r="Y12" s="4">
        <v>0.0</v>
      </c>
      <c r="Z12" s="4">
        <v>0.0</v>
      </c>
      <c r="AA12" s="4">
        <v>0.0</v>
      </c>
      <c r="AB12" s="4">
        <v>0.0</v>
      </c>
      <c r="AC12" s="4">
        <v>0.0</v>
      </c>
      <c r="AD12" s="4">
        <v>0.0</v>
      </c>
      <c r="AE12" s="4">
        <v>2.0</v>
      </c>
      <c r="AF12" s="1" t="s">
        <v>17</v>
      </c>
      <c r="AG12" s="1" t="s">
        <v>17</v>
      </c>
      <c r="AH12" s="1" t="s">
        <v>17</v>
      </c>
      <c r="AI12" s="1" t="s">
        <v>17</v>
      </c>
    </row>
    <row r="13" ht="12.75" customHeight="1">
      <c r="A13" s="4" t="s">
        <v>321</v>
      </c>
    </row>
    <row r="14" ht="12.75" customHeight="1">
      <c r="A14" s="4">
        <v>6143.0</v>
      </c>
      <c r="B14" s="4">
        <v>0.0</v>
      </c>
      <c r="C14" s="4">
        <v>0.0</v>
      </c>
      <c r="D14" s="4">
        <v>2.0</v>
      </c>
      <c r="E14" s="4">
        <v>2.0</v>
      </c>
      <c r="F14" s="4">
        <v>0.0</v>
      </c>
      <c r="G14" s="4">
        <v>0.0</v>
      </c>
      <c r="H14" s="4">
        <v>0.0</v>
      </c>
      <c r="I14" s="4">
        <v>0.0</v>
      </c>
      <c r="J14" s="4">
        <v>0.0</v>
      </c>
      <c r="K14" s="4">
        <v>0.0</v>
      </c>
      <c r="L14" s="4">
        <v>2.0</v>
      </c>
      <c r="M14" s="4">
        <v>0.0</v>
      </c>
      <c r="N14" s="4">
        <v>1.0</v>
      </c>
      <c r="O14" s="4">
        <v>0.0</v>
      </c>
      <c r="P14" s="4">
        <v>1.0</v>
      </c>
      <c r="Q14" s="4">
        <v>1.0</v>
      </c>
      <c r="R14" s="4">
        <v>1.0</v>
      </c>
      <c r="S14" s="4">
        <v>0.0</v>
      </c>
      <c r="T14" s="4">
        <v>0.0</v>
      </c>
      <c r="U14" s="4">
        <v>0.0</v>
      </c>
      <c r="V14" s="4">
        <v>0.0</v>
      </c>
      <c r="W14" s="4">
        <v>0.0</v>
      </c>
      <c r="X14" s="4">
        <v>1.0</v>
      </c>
      <c r="Y14" s="4">
        <v>1.0</v>
      </c>
      <c r="Z14" s="4">
        <v>2.0</v>
      </c>
      <c r="AA14" s="4">
        <v>0.0</v>
      </c>
      <c r="AB14" s="4">
        <v>0.0</v>
      </c>
      <c r="AC14" s="4">
        <v>0.0</v>
      </c>
      <c r="AD14" s="4">
        <v>0.0</v>
      </c>
      <c r="AE14" s="4">
        <v>0.0</v>
      </c>
      <c r="AF14" s="4">
        <v>0.0</v>
      </c>
      <c r="AG14" s="4">
        <v>0.0</v>
      </c>
      <c r="AH14" s="4">
        <v>2.0</v>
      </c>
      <c r="AI14" s="4">
        <v>0.0</v>
      </c>
    </row>
    <row r="15" ht="12.75" customHeight="1">
      <c r="A15" s="4">
        <v>22678.0</v>
      </c>
      <c r="B15" s="4">
        <v>0.0</v>
      </c>
      <c r="C15" s="4">
        <v>2.0</v>
      </c>
      <c r="D15" s="4">
        <v>2.0</v>
      </c>
      <c r="E15" s="4">
        <v>2.0</v>
      </c>
      <c r="F15" s="4">
        <v>0.0</v>
      </c>
      <c r="G15" s="4">
        <v>1.0</v>
      </c>
      <c r="H15" s="4">
        <v>0.0</v>
      </c>
      <c r="I15" s="4">
        <v>0.0</v>
      </c>
      <c r="J15" s="4">
        <v>0.0</v>
      </c>
      <c r="K15" s="4">
        <v>0.0</v>
      </c>
      <c r="L15" s="4">
        <v>2.0</v>
      </c>
      <c r="M15" s="4">
        <v>0.0</v>
      </c>
      <c r="N15" s="4">
        <v>0.0</v>
      </c>
      <c r="O15" s="4">
        <v>0.0</v>
      </c>
      <c r="P15" s="4">
        <v>1.0</v>
      </c>
      <c r="Q15" s="4">
        <v>1.0</v>
      </c>
      <c r="R15" s="4">
        <v>1.0</v>
      </c>
      <c r="S15" s="4">
        <v>0.0</v>
      </c>
      <c r="T15" s="4">
        <v>0.0</v>
      </c>
      <c r="U15" s="4">
        <v>0.0</v>
      </c>
      <c r="V15" s="4">
        <v>0.0</v>
      </c>
      <c r="W15" s="4">
        <v>0.0</v>
      </c>
      <c r="X15" s="4">
        <v>2.0</v>
      </c>
      <c r="Y15" s="4">
        <v>0.0</v>
      </c>
      <c r="Z15" s="4">
        <v>2.0</v>
      </c>
      <c r="AA15" s="4">
        <v>0.0</v>
      </c>
      <c r="AB15" s="4">
        <v>2.0</v>
      </c>
      <c r="AC15" s="4">
        <v>0.0</v>
      </c>
      <c r="AD15" s="4">
        <v>0.0</v>
      </c>
      <c r="AE15" s="4">
        <v>2.0</v>
      </c>
      <c r="AF15" s="4">
        <v>0.0</v>
      </c>
      <c r="AG15" s="4">
        <v>0.0</v>
      </c>
      <c r="AH15" s="4">
        <v>0.0</v>
      </c>
      <c r="AI15" s="4">
        <v>1.0</v>
      </c>
    </row>
    <row r="16" ht="12.75" customHeight="1">
      <c r="A16" s="4">
        <v>78226.0</v>
      </c>
      <c r="B16" s="4">
        <v>2.0</v>
      </c>
      <c r="C16" s="4">
        <v>0.0</v>
      </c>
      <c r="D16" s="4">
        <v>0.0</v>
      </c>
      <c r="E16" s="4">
        <v>0.0</v>
      </c>
      <c r="F16" s="4">
        <v>0.0</v>
      </c>
      <c r="G16" s="4">
        <v>0.0</v>
      </c>
      <c r="H16" s="4">
        <v>0.0</v>
      </c>
      <c r="I16" s="4">
        <v>0.0</v>
      </c>
      <c r="J16" s="4">
        <v>0.0</v>
      </c>
      <c r="K16" s="4">
        <v>0.0</v>
      </c>
      <c r="L16" s="4">
        <v>0.0</v>
      </c>
      <c r="M16" s="4">
        <v>0.0</v>
      </c>
      <c r="N16" s="4">
        <v>0.0</v>
      </c>
      <c r="O16" s="4">
        <v>0.0</v>
      </c>
      <c r="P16" s="4">
        <v>1.0</v>
      </c>
      <c r="Q16" s="4">
        <v>1.0</v>
      </c>
      <c r="R16" s="4">
        <v>1.0</v>
      </c>
      <c r="S16" s="4">
        <v>0.0</v>
      </c>
      <c r="T16" s="4">
        <v>0.0</v>
      </c>
      <c r="U16" s="4">
        <v>1.0</v>
      </c>
      <c r="V16" s="4">
        <v>0.0</v>
      </c>
      <c r="W16" s="4">
        <v>0.0</v>
      </c>
      <c r="X16" s="4">
        <v>0.0</v>
      </c>
      <c r="Y16" s="4">
        <v>1.0</v>
      </c>
      <c r="Z16" s="4">
        <v>0.0</v>
      </c>
      <c r="AA16" s="4">
        <v>0.0</v>
      </c>
      <c r="AB16" s="4">
        <v>0.0</v>
      </c>
      <c r="AC16" s="4">
        <v>0.0</v>
      </c>
      <c r="AD16" s="4">
        <v>0.0</v>
      </c>
      <c r="AE16" s="4">
        <v>0.0</v>
      </c>
      <c r="AF16" s="4">
        <v>0.0</v>
      </c>
      <c r="AG16" s="4">
        <v>0.0</v>
      </c>
      <c r="AH16" s="4">
        <v>2.0</v>
      </c>
      <c r="AI16" s="4">
        <v>0.0</v>
      </c>
    </row>
    <row r="17" ht="12.75" customHeight="1">
      <c r="A17" s="4">
        <v>314908.0</v>
      </c>
      <c r="B17" s="4">
        <v>0.0</v>
      </c>
      <c r="C17" s="4">
        <v>2.0</v>
      </c>
      <c r="D17" s="4">
        <v>2.0</v>
      </c>
      <c r="E17" s="4">
        <v>2.0</v>
      </c>
      <c r="F17" s="4">
        <v>0.0</v>
      </c>
      <c r="G17" s="4">
        <v>1.0</v>
      </c>
      <c r="H17" s="4">
        <v>0.0</v>
      </c>
      <c r="I17" s="4">
        <v>2.0</v>
      </c>
      <c r="J17" s="4">
        <v>0.0</v>
      </c>
      <c r="K17" s="4">
        <v>0.0</v>
      </c>
      <c r="L17" s="4">
        <v>2.0</v>
      </c>
      <c r="M17" s="4">
        <v>1.0</v>
      </c>
      <c r="N17" s="4">
        <v>0.0</v>
      </c>
      <c r="O17" s="4">
        <v>0.0</v>
      </c>
      <c r="P17" s="4">
        <v>1.0</v>
      </c>
      <c r="Q17" s="4">
        <v>1.0</v>
      </c>
      <c r="R17" s="4">
        <v>1.0</v>
      </c>
      <c r="S17" s="4">
        <v>0.0</v>
      </c>
      <c r="T17" s="4">
        <v>0.0</v>
      </c>
      <c r="U17" s="4">
        <v>0.0</v>
      </c>
      <c r="V17" s="4">
        <v>0.0</v>
      </c>
      <c r="W17" s="4">
        <v>0.0</v>
      </c>
      <c r="X17" s="4">
        <v>0.0</v>
      </c>
      <c r="Y17" s="4">
        <v>1.0</v>
      </c>
      <c r="Z17" s="4">
        <v>2.0</v>
      </c>
      <c r="AA17" s="4">
        <v>1.0</v>
      </c>
      <c r="AB17" s="4">
        <v>0.0</v>
      </c>
      <c r="AC17" s="4">
        <v>2.0</v>
      </c>
      <c r="AD17" s="4">
        <v>0.0</v>
      </c>
      <c r="AE17" s="4">
        <v>1.0</v>
      </c>
      <c r="AF17" s="4">
        <v>0.0</v>
      </c>
      <c r="AG17" s="4">
        <v>2.0</v>
      </c>
      <c r="AH17" s="4">
        <v>2.0</v>
      </c>
      <c r="AI17" s="4">
        <v>0.0</v>
      </c>
    </row>
    <row r="18" ht="12.75" customHeight="1">
      <c r="A18" s="4">
        <v>320078.0</v>
      </c>
      <c r="B18" s="4">
        <v>0.0</v>
      </c>
      <c r="C18" s="4">
        <v>2.0</v>
      </c>
      <c r="D18" s="4">
        <v>2.0</v>
      </c>
      <c r="E18" s="4">
        <v>2.0</v>
      </c>
      <c r="F18" s="4">
        <v>0.0</v>
      </c>
      <c r="G18" s="4">
        <v>0.0</v>
      </c>
      <c r="H18" s="4">
        <v>0.0</v>
      </c>
      <c r="I18" s="4">
        <v>2.0</v>
      </c>
      <c r="J18" s="4">
        <v>0.0</v>
      </c>
      <c r="K18" s="4">
        <v>0.0</v>
      </c>
      <c r="L18" s="4">
        <v>0.0</v>
      </c>
      <c r="M18" s="4">
        <v>1.0</v>
      </c>
      <c r="N18" s="4">
        <v>1.0</v>
      </c>
      <c r="O18" s="4">
        <v>0.0</v>
      </c>
      <c r="P18" s="4">
        <v>1.0</v>
      </c>
      <c r="Q18" s="4">
        <v>1.0</v>
      </c>
      <c r="R18" s="4">
        <v>1.0</v>
      </c>
      <c r="S18" s="4">
        <v>2.0</v>
      </c>
      <c r="T18" s="4">
        <v>0.0</v>
      </c>
      <c r="U18" s="4">
        <v>0.0</v>
      </c>
      <c r="V18" s="4">
        <v>0.0</v>
      </c>
      <c r="W18" s="4">
        <v>0.0</v>
      </c>
      <c r="X18" s="4">
        <v>2.0</v>
      </c>
      <c r="Y18" s="4">
        <v>0.0</v>
      </c>
      <c r="Z18" s="4">
        <v>2.0</v>
      </c>
      <c r="AA18" s="4">
        <v>0.0</v>
      </c>
      <c r="AB18" s="4">
        <v>0.0</v>
      </c>
      <c r="AC18" s="4">
        <v>0.0</v>
      </c>
      <c r="AD18" s="4">
        <v>0.0</v>
      </c>
      <c r="AE18" s="4">
        <v>0.0</v>
      </c>
      <c r="AF18" s="4">
        <v>0.0</v>
      </c>
      <c r="AG18" s="4">
        <v>0.0</v>
      </c>
      <c r="AH18" s="4">
        <v>2.0</v>
      </c>
      <c r="AI18" s="4">
        <v>1.0</v>
      </c>
    </row>
    <row r="19" ht="12.75" customHeight="1">
      <c r="A19" s="4">
        <v>323098.0</v>
      </c>
      <c r="B19" s="4">
        <v>0.0</v>
      </c>
      <c r="C19" s="4">
        <v>0.0</v>
      </c>
      <c r="D19" s="4">
        <v>2.0</v>
      </c>
      <c r="E19" s="4">
        <v>2.0</v>
      </c>
      <c r="F19" s="4">
        <v>0.0</v>
      </c>
      <c r="G19" s="4">
        <v>0.0</v>
      </c>
      <c r="H19" s="4">
        <v>0.0</v>
      </c>
      <c r="I19" s="4">
        <v>1.0</v>
      </c>
      <c r="J19" s="4">
        <v>0.0</v>
      </c>
      <c r="K19" s="4">
        <v>0.0</v>
      </c>
      <c r="L19" s="4">
        <v>2.0</v>
      </c>
      <c r="M19" s="4">
        <v>0.0</v>
      </c>
      <c r="N19" s="4">
        <v>0.0</v>
      </c>
      <c r="O19" s="4">
        <v>0.0</v>
      </c>
      <c r="P19" s="4">
        <v>0.0</v>
      </c>
      <c r="Q19" s="4">
        <v>1.0</v>
      </c>
      <c r="R19" s="4">
        <v>1.0</v>
      </c>
      <c r="S19" s="4">
        <v>0.0</v>
      </c>
      <c r="T19" s="4">
        <v>0.0</v>
      </c>
      <c r="U19" s="4">
        <v>0.0</v>
      </c>
      <c r="V19" s="4">
        <v>0.0</v>
      </c>
      <c r="W19" s="4">
        <v>0.0</v>
      </c>
      <c r="X19" s="4">
        <v>0.0</v>
      </c>
      <c r="Y19" s="4">
        <v>0.0</v>
      </c>
      <c r="Z19" s="4">
        <v>2.0</v>
      </c>
      <c r="AA19" s="4">
        <v>0.0</v>
      </c>
      <c r="AB19" s="4">
        <v>0.0</v>
      </c>
      <c r="AC19" s="4">
        <v>0.0</v>
      </c>
      <c r="AD19" s="4">
        <v>0.0</v>
      </c>
      <c r="AE19" s="4">
        <v>1.0</v>
      </c>
      <c r="AF19" s="4">
        <v>2.0</v>
      </c>
      <c r="AG19" s="4">
        <v>0.0</v>
      </c>
      <c r="AH19" s="4">
        <v>2.0</v>
      </c>
      <c r="AI19" s="4">
        <v>0.0</v>
      </c>
    </row>
    <row r="20" ht="12.75" customHeight="1">
      <c r="A20" s="4">
        <v>331383.0</v>
      </c>
      <c r="B20" s="4">
        <v>0.0</v>
      </c>
      <c r="C20" s="4">
        <v>2.0</v>
      </c>
      <c r="D20" s="4">
        <v>2.0</v>
      </c>
      <c r="E20" s="4">
        <v>2.0</v>
      </c>
      <c r="F20" s="4">
        <v>0.0</v>
      </c>
      <c r="G20" s="4">
        <v>0.0</v>
      </c>
      <c r="H20" s="4">
        <v>0.0</v>
      </c>
      <c r="I20" s="4">
        <v>0.0</v>
      </c>
      <c r="J20" s="4">
        <v>0.0</v>
      </c>
      <c r="K20" s="4">
        <v>0.0</v>
      </c>
      <c r="L20" s="4">
        <v>2.0</v>
      </c>
      <c r="M20" s="4">
        <v>0.0</v>
      </c>
      <c r="N20" s="4">
        <v>1.0</v>
      </c>
      <c r="O20" s="4">
        <v>0.0</v>
      </c>
      <c r="P20" s="4">
        <v>1.0</v>
      </c>
      <c r="Q20" s="4">
        <v>1.0</v>
      </c>
      <c r="R20" s="4">
        <v>1.0</v>
      </c>
      <c r="S20" s="4">
        <v>2.0</v>
      </c>
      <c r="T20" s="4">
        <v>0.0</v>
      </c>
      <c r="U20" s="4">
        <v>1.0</v>
      </c>
      <c r="V20" s="4">
        <v>0.0</v>
      </c>
      <c r="W20" s="4">
        <v>0.0</v>
      </c>
      <c r="X20" s="4">
        <v>2.0</v>
      </c>
      <c r="Y20" s="4">
        <v>1.0</v>
      </c>
      <c r="Z20" s="4">
        <v>0.0</v>
      </c>
      <c r="AA20" s="4">
        <v>0.0</v>
      </c>
      <c r="AB20" s="4">
        <v>2.0</v>
      </c>
      <c r="AC20" s="4">
        <v>0.0</v>
      </c>
      <c r="AD20" s="4">
        <v>0.0</v>
      </c>
      <c r="AE20" s="4">
        <v>1.0</v>
      </c>
      <c r="AF20" s="4">
        <v>0.0</v>
      </c>
      <c r="AG20" s="4">
        <v>0.0</v>
      </c>
      <c r="AH20" s="4">
        <v>2.0</v>
      </c>
      <c r="AI20" s="4">
        <v>1.0</v>
      </c>
    </row>
    <row r="21" ht="12.75" customHeight="1">
      <c r="A21" s="4">
        <v>338780.0</v>
      </c>
      <c r="B21" s="4">
        <v>0.0</v>
      </c>
      <c r="C21" s="4">
        <v>0.0</v>
      </c>
      <c r="D21" s="4">
        <v>2.0</v>
      </c>
      <c r="E21" s="4">
        <v>2.0</v>
      </c>
      <c r="F21" s="4">
        <v>0.0</v>
      </c>
      <c r="G21" s="4">
        <v>0.0</v>
      </c>
      <c r="H21" s="4">
        <v>0.0</v>
      </c>
      <c r="I21" s="4">
        <v>0.0</v>
      </c>
      <c r="J21" s="4">
        <v>0.0</v>
      </c>
      <c r="K21" s="4">
        <v>0.0</v>
      </c>
      <c r="L21" s="4">
        <v>2.0</v>
      </c>
      <c r="M21" s="4">
        <v>0.0</v>
      </c>
      <c r="N21" s="4">
        <v>1.0</v>
      </c>
      <c r="O21" s="4">
        <v>0.0</v>
      </c>
      <c r="P21" s="4">
        <v>1.0</v>
      </c>
      <c r="Q21" s="4">
        <v>1.0</v>
      </c>
      <c r="R21" s="4">
        <v>1.0</v>
      </c>
      <c r="S21" s="4">
        <v>2.0</v>
      </c>
      <c r="T21" s="4">
        <v>0.0</v>
      </c>
      <c r="U21" s="4">
        <v>0.0</v>
      </c>
      <c r="V21" s="4">
        <v>0.0</v>
      </c>
      <c r="W21" s="4">
        <v>0.0</v>
      </c>
      <c r="X21" s="4">
        <v>0.0</v>
      </c>
      <c r="Y21" s="4">
        <v>0.0</v>
      </c>
      <c r="Z21" s="4">
        <v>0.0</v>
      </c>
      <c r="AA21" s="4">
        <v>0.0</v>
      </c>
      <c r="AB21" s="4">
        <v>0.0</v>
      </c>
      <c r="AC21" s="4">
        <v>0.0</v>
      </c>
      <c r="AD21" s="4">
        <v>0.0</v>
      </c>
      <c r="AE21" s="4">
        <v>0.0</v>
      </c>
      <c r="AF21" s="4">
        <v>0.0</v>
      </c>
      <c r="AG21" s="4">
        <v>0.0</v>
      </c>
      <c r="AH21" s="4">
        <v>2.0</v>
      </c>
      <c r="AI21" s="4">
        <v>0.0</v>
      </c>
    </row>
    <row r="22" ht="12.75" customHeight="1">
      <c r="A22" s="4">
        <v>345858.0</v>
      </c>
      <c r="B22" s="4">
        <v>0.0</v>
      </c>
      <c r="C22" s="4">
        <v>0.0</v>
      </c>
      <c r="D22" s="4">
        <v>2.0</v>
      </c>
      <c r="E22" s="4">
        <v>2.0</v>
      </c>
      <c r="F22" s="4">
        <v>0.0</v>
      </c>
      <c r="G22" s="4">
        <v>0.0</v>
      </c>
      <c r="H22" s="4">
        <v>0.0</v>
      </c>
      <c r="I22" s="4">
        <v>0.0</v>
      </c>
      <c r="J22" s="4">
        <v>1.0</v>
      </c>
      <c r="K22" s="4">
        <v>0.0</v>
      </c>
      <c r="L22" s="4">
        <v>0.0</v>
      </c>
      <c r="M22" s="4">
        <v>0.0</v>
      </c>
      <c r="N22" s="4">
        <v>0.0</v>
      </c>
      <c r="O22" s="4">
        <v>0.0</v>
      </c>
      <c r="P22" s="4">
        <v>1.0</v>
      </c>
      <c r="Q22" s="4">
        <v>1.0</v>
      </c>
      <c r="R22" s="4">
        <v>1.0</v>
      </c>
      <c r="S22" s="4">
        <v>0.0</v>
      </c>
      <c r="T22" s="4">
        <v>0.0</v>
      </c>
      <c r="U22" s="4">
        <v>1.0</v>
      </c>
      <c r="V22" s="4">
        <v>0.0</v>
      </c>
      <c r="W22" s="4">
        <v>1.0</v>
      </c>
      <c r="X22" s="4">
        <v>0.0</v>
      </c>
      <c r="Y22" s="4">
        <v>1.0</v>
      </c>
      <c r="Z22" s="4">
        <v>0.0</v>
      </c>
      <c r="AA22" s="4">
        <v>0.0</v>
      </c>
      <c r="AB22" s="4">
        <v>0.0</v>
      </c>
      <c r="AC22" s="4">
        <v>0.0</v>
      </c>
      <c r="AD22" s="4">
        <v>0.0</v>
      </c>
      <c r="AE22" s="4">
        <v>0.0</v>
      </c>
      <c r="AF22" s="4">
        <v>0.0</v>
      </c>
      <c r="AG22" s="4">
        <v>0.0</v>
      </c>
      <c r="AH22" s="4">
        <v>2.0</v>
      </c>
      <c r="AI22" s="4">
        <v>0.0</v>
      </c>
    </row>
    <row r="23" ht="12.75" customHeight="1">
      <c r="A23" s="4">
        <v>347741.0</v>
      </c>
      <c r="B23" s="4">
        <v>0.0</v>
      </c>
      <c r="C23" s="4">
        <v>2.0</v>
      </c>
      <c r="D23" s="4">
        <v>2.0</v>
      </c>
      <c r="E23" s="4">
        <v>2.0</v>
      </c>
      <c r="F23" s="4">
        <v>0.0</v>
      </c>
      <c r="G23" s="4">
        <v>0.0</v>
      </c>
      <c r="H23" s="4">
        <v>0.0</v>
      </c>
      <c r="I23" s="4">
        <v>0.0</v>
      </c>
      <c r="J23" s="4">
        <v>0.0</v>
      </c>
      <c r="K23" s="4">
        <v>0.0</v>
      </c>
      <c r="L23" s="4">
        <v>0.0</v>
      </c>
      <c r="M23" s="4">
        <v>0.0</v>
      </c>
      <c r="N23" s="4">
        <v>0.0</v>
      </c>
      <c r="O23" s="4">
        <v>0.0</v>
      </c>
      <c r="P23" s="4">
        <v>0.0</v>
      </c>
      <c r="Q23" s="4">
        <v>1.0</v>
      </c>
      <c r="R23" s="4">
        <v>1.0</v>
      </c>
      <c r="S23" s="4">
        <v>0.0</v>
      </c>
      <c r="T23" s="4">
        <v>0.0</v>
      </c>
      <c r="U23" s="4">
        <v>1.0</v>
      </c>
      <c r="V23" s="4">
        <v>1.0</v>
      </c>
      <c r="W23" s="4">
        <v>1.0</v>
      </c>
      <c r="X23" s="4">
        <v>2.0</v>
      </c>
      <c r="Y23" s="4">
        <v>0.0</v>
      </c>
      <c r="Z23" s="4">
        <v>0.0</v>
      </c>
      <c r="AA23" s="4">
        <v>0.0</v>
      </c>
      <c r="AB23" s="4">
        <v>2.0</v>
      </c>
      <c r="AC23" s="4">
        <v>0.0</v>
      </c>
      <c r="AD23" s="4">
        <v>0.0</v>
      </c>
      <c r="AE23" s="4">
        <v>2.0</v>
      </c>
      <c r="AF23" s="4">
        <v>0.0</v>
      </c>
      <c r="AG23" s="4">
        <v>0.0</v>
      </c>
      <c r="AH23" s="4">
        <v>0.0</v>
      </c>
      <c r="AI23" s="4">
        <v>1.0</v>
      </c>
    </row>
    <row r="24" ht="12.75" customHeight="1">
      <c r="A24" s="4" t="s">
        <v>322</v>
      </c>
    </row>
    <row r="25" ht="12.75" customHeight="1">
      <c r="A25" s="4">
        <v>106332.0</v>
      </c>
      <c r="B25" s="4">
        <v>0.0</v>
      </c>
      <c r="C25" s="4">
        <v>2.0</v>
      </c>
      <c r="D25" s="4">
        <v>2.0</v>
      </c>
      <c r="E25" s="4">
        <v>2.0</v>
      </c>
      <c r="F25" s="4">
        <v>1.0</v>
      </c>
      <c r="G25" s="4">
        <v>1.0</v>
      </c>
      <c r="H25" s="4">
        <v>0.0</v>
      </c>
      <c r="I25" s="4">
        <v>0.0</v>
      </c>
      <c r="J25" s="4">
        <v>0.0</v>
      </c>
      <c r="K25" s="4">
        <v>0.0</v>
      </c>
      <c r="L25" s="4">
        <v>2.0</v>
      </c>
      <c r="M25" s="4">
        <v>0.0</v>
      </c>
      <c r="N25" s="4">
        <v>0.0</v>
      </c>
      <c r="O25" s="4">
        <v>0.0</v>
      </c>
      <c r="P25" s="4">
        <v>1.0</v>
      </c>
      <c r="Q25" s="4">
        <v>1.0</v>
      </c>
      <c r="R25" s="4">
        <v>1.0</v>
      </c>
      <c r="S25" s="4">
        <v>0.0</v>
      </c>
      <c r="T25" s="4">
        <v>0.0</v>
      </c>
      <c r="U25" s="1" t="s">
        <v>17</v>
      </c>
      <c r="V25" s="1" t="s">
        <v>17</v>
      </c>
      <c r="W25" s="1" t="s">
        <v>17</v>
      </c>
      <c r="X25" s="4">
        <v>0.0</v>
      </c>
      <c r="Y25" s="4">
        <v>1.0</v>
      </c>
      <c r="Z25" s="4">
        <v>0.0</v>
      </c>
      <c r="AA25" s="4">
        <v>0.0</v>
      </c>
      <c r="AB25" s="4">
        <v>2.0</v>
      </c>
      <c r="AC25" s="4">
        <v>0.0</v>
      </c>
      <c r="AD25" s="4">
        <v>0.0</v>
      </c>
      <c r="AE25" s="4">
        <v>0.0</v>
      </c>
      <c r="AF25" s="1" t="s">
        <v>17</v>
      </c>
      <c r="AG25" s="1" t="s">
        <v>17</v>
      </c>
      <c r="AH25" s="1" t="s">
        <v>17</v>
      </c>
      <c r="AI25" s="1" t="s">
        <v>17</v>
      </c>
    </row>
    <row r="26" ht="12.75" customHeight="1">
      <c r="A26" s="4">
        <v>106355.0</v>
      </c>
      <c r="B26" s="4">
        <v>0.0</v>
      </c>
      <c r="C26" s="4">
        <v>2.0</v>
      </c>
      <c r="D26" s="4">
        <v>2.0</v>
      </c>
      <c r="E26" s="4">
        <v>0.0</v>
      </c>
      <c r="F26" s="4">
        <v>0.0</v>
      </c>
      <c r="G26" s="4">
        <v>0.0</v>
      </c>
      <c r="H26" s="4">
        <v>0.0</v>
      </c>
      <c r="I26" s="4">
        <v>0.0</v>
      </c>
      <c r="J26" s="4">
        <v>0.0</v>
      </c>
      <c r="K26" s="4">
        <v>0.0</v>
      </c>
      <c r="L26" s="4">
        <v>2.0</v>
      </c>
      <c r="M26" s="4">
        <v>0.0</v>
      </c>
      <c r="N26" s="4">
        <v>0.0</v>
      </c>
      <c r="O26" s="4">
        <v>0.0</v>
      </c>
      <c r="P26" s="4">
        <v>0.0</v>
      </c>
      <c r="Q26" s="4">
        <v>1.0</v>
      </c>
      <c r="R26" s="4">
        <v>1.0</v>
      </c>
      <c r="S26" s="4">
        <v>0.0</v>
      </c>
      <c r="T26" s="4">
        <v>2.0</v>
      </c>
      <c r="U26" s="1" t="s">
        <v>17</v>
      </c>
      <c r="V26" s="1" t="s">
        <v>17</v>
      </c>
      <c r="W26" s="1" t="s">
        <v>17</v>
      </c>
      <c r="X26" s="4">
        <v>1.0</v>
      </c>
      <c r="Y26" s="4">
        <v>0.0</v>
      </c>
      <c r="Z26" s="4">
        <v>0.0</v>
      </c>
      <c r="AA26" s="4">
        <v>0.0</v>
      </c>
      <c r="AB26" s="4">
        <v>0.0</v>
      </c>
      <c r="AC26" s="4">
        <v>0.0</v>
      </c>
      <c r="AD26" s="4">
        <v>0.0</v>
      </c>
      <c r="AE26" s="4">
        <v>0.0</v>
      </c>
      <c r="AF26" s="1" t="s">
        <v>17</v>
      </c>
      <c r="AG26" s="1" t="s">
        <v>17</v>
      </c>
      <c r="AH26" s="1" t="s">
        <v>17</v>
      </c>
      <c r="AI26" s="1" t="s">
        <v>17</v>
      </c>
    </row>
    <row r="27" ht="12.75" customHeight="1">
      <c r="A27" s="4">
        <v>161436.0</v>
      </c>
      <c r="B27" s="4">
        <v>0.0</v>
      </c>
      <c r="C27" s="4">
        <v>0.0</v>
      </c>
      <c r="D27" s="4">
        <v>2.0</v>
      </c>
      <c r="E27" s="4">
        <v>2.0</v>
      </c>
      <c r="F27" s="4">
        <v>2.0</v>
      </c>
      <c r="G27" s="4">
        <v>0.0</v>
      </c>
      <c r="H27" s="4">
        <v>0.0</v>
      </c>
      <c r="I27" s="4">
        <v>2.0</v>
      </c>
      <c r="J27" s="4">
        <v>0.0</v>
      </c>
      <c r="K27" s="4">
        <v>0.0</v>
      </c>
      <c r="L27" s="4">
        <v>2.0</v>
      </c>
      <c r="M27" s="4">
        <v>0.0</v>
      </c>
      <c r="N27" s="4">
        <v>1.0</v>
      </c>
      <c r="O27" s="4">
        <v>0.0</v>
      </c>
      <c r="P27" s="4">
        <v>0.0</v>
      </c>
      <c r="Q27" s="4">
        <v>1.0</v>
      </c>
      <c r="R27" s="4">
        <v>1.0</v>
      </c>
      <c r="S27" s="4">
        <v>0.0</v>
      </c>
      <c r="T27" s="4">
        <v>0.0</v>
      </c>
      <c r="U27" s="1" t="s">
        <v>17</v>
      </c>
      <c r="V27" s="1" t="s">
        <v>17</v>
      </c>
      <c r="W27" s="1" t="s">
        <v>17</v>
      </c>
      <c r="X27" s="4">
        <v>0.0</v>
      </c>
      <c r="Y27" s="4">
        <v>1.0</v>
      </c>
      <c r="Z27" s="4">
        <v>0.0</v>
      </c>
      <c r="AA27" s="4">
        <v>0.0</v>
      </c>
      <c r="AB27" s="4">
        <v>0.0</v>
      </c>
      <c r="AC27" s="4">
        <v>0.0</v>
      </c>
      <c r="AD27" s="4">
        <v>0.0</v>
      </c>
      <c r="AE27" s="4">
        <v>0.0</v>
      </c>
      <c r="AF27" s="1" t="s">
        <v>17</v>
      </c>
      <c r="AG27" s="1" t="s">
        <v>17</v>
      </c>
      <c r="AH27" s="1" t="s">
        <v>17</v>
      </c>
      <c r="AI27" s="1" t="s">
        <v>17</v>
      </c>
    </row>
    <row r="28" ht="12.75" customHeight="1">
      <c r="A28" s="4">
        <v>165551.0</v>
      </c>
      <c r="B28" s="4">
        <v>0.0</v>
      </c>
      <c r="C28" s="4">
        <v>0.0</v>
      </c>
      <c r="D28" s="4">
        <v>2.0</v>
      </c>
      <c r="E28" s="4">
        <v>0.0</v>
      </c>
      <c r="F28" s="4">
        <v>0.0</v>
      </c>
      <c r="G28" s="4">
        <v>0.0</v>
      </c>
      <c r="H28" s="4">
        <v>0.0</v>
      </c>
      <c r="I28" s="4">
        <v>0.0</v>
      </c>
      <c r="J28" s="4">
        <v>0.0</v>
      </c>
      <c r="K28" s="4">
        <v>0.0</v>
      </c>
      <c r="L28" s="4">
        <v>2.0</v>
      </c>
      <c r="M28" s="4">
        <v>0.0</v>
      </c>
      <c r="N28" s="4">
        <v>0.0</v>
      </c>
      <c r="O28" s="4">
        <v>0.0</v>
      </c>
      <c r="P28" s="4">
        <v>1.0</v>
      </c>
      <c r="Q28" s="4">
        <v>1.0</v>
      </c>
      <c r="R28" s="4">
        <v>1.0</v>
      </c>
      <c r="S28" s="4">
        <v>0.0</v>
      </c>
      <c r="T28" s="4">
        <v>0.0</v>
      </c>
      <c r="U28" s="1" t="s">
        <v>17</v>
      </c>
      <c r="V28" s="1" t="s">
        <v>17</v>
      </c>
      <c r="W28" s="1" t="s">
        <v>17</v>
      </c>
      <c r="X28" s="4">
        <v>0.0</v>
      </c>
      <c r="Y28" s="4">
        <v>1.0</v>
      </c>
      <c r="Z28" s="4">
        <v>2.0</v>
      </c>
      <c r="AA28" s="4">
        <v>1.0</v>
      </c>
      <c r="AB28" s="4">
        <v>2.0</v>
      </c>
      <c r="AC28" s="4">
        <v>0.0</v>
      </c>
      <c r="AD28" s="4">
        <v>0.0</v>
      </c>
      <c r="AE28" s="4">
        <v>0.0</v>
      </c>
      <c r="AF28" s="1" t="s">
        <v>17</v>
      </c>
      <c r="AG28" s="1" t="s">
        <v>17</v>
      </c>
      <c r="AH28" s="1" t="s">
        <v>17</v>
      </c>
      <c r="AI28" s="1" t="s">
        <v>17</v>
      </c>
    </row>
    <row r="29" ht="12.75" customHeight="1">
      <c r="A29" s="4">
        <v>223535.0</v>
      </c>
      <c r="B29" s="4">
        <v>0.0</v>
      </c>
      <c r="C29" s="4">
        <v>2.0</v>
      </c>
      <c r="D29" s="4">
        <v>2.0</v>
      </c>
      <c r="E29" s="4">
        <v>2.0</v>
      </c>
      <c r="F29" s="4">
        <v>0.0</v>
      </c>
      <c r="G29" s="4">
        <v>1.0</v>
      </c>
      <c r="H29" s="4">
        <v>0.0</v>
      </c>
      <c r="I29" s="4">
        <v>0.0</v>
      </c>
      <c r="J29" s="4">
        <v>0.0</v>
      </c>
      <c r="K29" s="4">
        <v>0.0</v>
      </c>
      <c r="L29" s="4">
        <v>0.0</v>
      </c>
      <c r="M29" s="4">
        <v>0.0</v>
      </c>
      <c r="N29" s="4">
        <v>0.0</v>
      </c>
      <c r="O29" s="4">
        <v>0.0</v>
      </c>
      <c r="P29" s="4">
        <v>0.0</v>
      </c>
      <c r="Q29" s="4">
        <v>1.0</v>
      </c>
      <c r="R29" s="4">
        <v>1.0</v>
      </c>
      <c r="S29" s="4">
        <v>0.0</v>
      </c>
      <c r="T29" s="4">
        <v>0.0</v>
      </c>
      <c r="U29" s="1" t="s">
        <v>17</v>
      </c>
      <c r="V29" s="1" t="s">
        <v>17</v>
      </c>
      <c r="W29" s="1" t="s">
        <v>17</v>
      </c>
      <c r="X29" s="4">
        <v>0.0</v>
      </c>
      <c r="Y29" s="4">
        <v>1.0</v>
      </c>
      <c r="Z29" s="4">
        <v>0.0</v>
      </c>
      <c r="AA29" s="4">
        <v>1.0</v>
      </c>
      <c r="AB29" s="4">
        <v>0.0</v>
      </c>
      <c r="AC29" s="4">
        <v>0.0</v>
      </c>
      <c r="AD29" s="4">
        <v>0.0</v>
      </c>
      <c r="AE29" s="4">
        <v>0.0</v>
      </c>
      <c r="AF29" s="1" t="s">
        <v>17</v>
      </c>
      <c r="AG29" s="1" t="s">
        <v>17</v>
      </c>
      <c r="AH29" s="1" t="s">
        <v>17</v>
      </c>
      <c r="AI29" s="1" t="s">
        <v>17</v>
      </c>
    </row>
    <row r="30" ht="12.75" customHeight="1">
      <c r="A30" s="4">
        <v>278250.0</v>
      </c>
      <c r="B30" s="4">
        <v>0.0</v>
      </c>
      <c r="C30" s="4">
        <v>2.0</v>
      </c>
      <c r="D30" s="4">
        <v>2.0</v>
      </c>
      <c r="E30" s="4">
        <v>2.0</v>
      </c>
      <c r="F30" s="4">
        <v>0.0</v>
      </c>
      <c r="G30" s="4">
        <v>0.0</v>
      </c>
      <c r="H30" s="4">
        <v>0.0</v>
      </c>
      <c r="I30" s="4">
        <v>0.0</v>
      </c>
      <c r="J30" s="4">
        <v>0.0</v>
      </c>
      <c r="K30" s="4">
        <v>0.0</v>
      </c>
      <c r="L30" s="4">
        <v>2.0</v>
      </c>
      <c r="M30" s="4">
        <v>0.0</v>
      </c>
      <c r="N30" s="4">
        <v>1.0</v>
      </c>
      <c r="O30" s="4">
        <v>0.0</v>
      </c>
      <c r="P30" s="4">
        <v>1.0</v>
      </c>
      <c r="Q30" s="4">
        <v>1.0</v>
      </c>
      <c r="R30" s="4">
        <v>1.0</v>
      </c>
      <c r="S30" s="4">
        <v>0.0</v>
      </c>
      <c r="T30" s="4">
        <v>0.0</v>
      </c>
      <c r="U30" s="1" t="s">
        <v>17</v>
      </c>
      <c r="V30" s="1" t="s">
        <v>17</v>
      </c>
      <c r="W30" s="1" t="s">
        <v>17</v>
      </c>
      <c r="X30" s="4">
        <v>0.0</v>
      </c>
      <c r="Y30" s="4">
        <v>0.0</v>
      </c>
      <c r="Z30" s="4">
        <v>0.0</v>
      </c>
      <c r="AA30" s="4">
        <v>0.0</v>
      </c>
      <c r="AB30" s="4">
        <v>0.0</v>
      </c>
      <c r="AC30" s="4">
        <v>0.0</v>
      </c>
      <c r="AD30" s="4">
        <v>0.0</v>
      </c>
      <c r="AE30" s="4">
        <v>1.0</v>
      </c>
      <c r="AF30" s="1" t="s">
        <v>17</v>
      </c>
      <c r="AG30" s="1" t="s">
        <v>17</v>
      </c>
      <c r="AH30" s="1" t="s">
        <v>17</v>
      </c>
      <c r="AI30" s="1" t="s">
        <v>17</v>
      </c>
    </row>
    <row r="31" ht="12.75" customHeight="1">
      <c r="A31" s="4">
        <v>282862.0</v>
      </c>
      <c r="B31" s="4">
        <v>0.0</v>
      </c>
      <c r="C31" s="4">
        <v>2.0</v>
      </c>
      <c r="D31" s="4">
        <v>2.0</v>
      </c>
      <c r="E31" s="4">
        <v>2.0</v>
      </c>
      <c r="F31" s="4">
        <v>0.0</v>
      </c>
      <c r="G31" s="4">
        <v>1.0</v>
      </c>
      <c r="H31" s="4">
        <v>0.0</v>
      </c>
      <c r="I31" s="4">
        <v>0.0</v>
      </c>
      <c r="J31" s="4">
        <v>0.0</v>
      </c>
      <c r="K31" s="4">
        <v>0.0</v>
      </c>
      <c r="L31" s="4">
        <v>2.0</v>
      </c>
      <c r="M31" s="4">
        <v>0.0</v>
      </c>
      <c r="N31" s="4">
        <v>0.0</v>
      </c>
      <c r="O31" s="4">
        <v>0.0</v>
      </c>
      <c r="P31" s="4">
        <v>0.0</v>
      </c>
      <c r="Q31" s="4">
        <v>1.0</v>
      </c>
      <c r="R31" s="4">
        <v>1.0</v>
      </c>
      <c r="S31" s="4">
        <v>2.0</v>
      </c>
      <c r="T31" s="4">
        <v>0.0</v>
      </c>
      <c r="U31" s="1" t="s">
        <v>17</v>
      </c>
      <c r="V31" s="1" t="s">
        <v>17</v>
      </c>
      <c r="W31" s="1" t="s">
        <v>17</v>
      </c>
      <c r="X31" s="4">
        <v>2.0</v>
      </c>
      <c r="Y31" s="4">
        <v>0.0</v>
      </c>
      <c r="Z31" s="4">
        <v>0.0</v>
      </c>
      <c r="AA31" s="4">
        <v>0.0</v>
      </c>
      <c r="AB31" s="4">
        <v>2.0</v>
      </c>
      <c r="AC31" s="4">
        <v>0.0</v>
      </c>
      <c r="AD31" s="4">
        <v>0.0</v>
      </c>
      <c r="AE31" s="4">
        <v>0.0</v>
      </c>
      <c r="AF31" s="1" t="s">
        <v>17</v>
      </c>
      <c r="AG31" s="1" t="s">
        <v>17</v>
      </c>
      <c r="AH31" s="1" t="s">
        <v>17</v>
      </c>
      <c r="AI31" s="1" t="s">
        <v>17</v>
      </c>
    </row>
    <row r="32" ht="12.75" customHeight="1">
      <c r="A32" s="4">
        <v>330181.0</v>
      </c>
      <c r="B32" s="4">
        <v>0.0</v>
      </c>
      <c r="C32" s="4">
        <v>0.0</v>
      </c>
      <c r="D32" s="4">
        <v>2.0</v>
      </c>
      <c r="E32" s="4">
        <v>0.0</v>
      </c>
      <c r="F32" s="4">
        <v>0.0</v>
      </c>
      <c r="G32" s="4">
        <v>0.0</v>
      </c>
      <c r="H32" s="4">
        <v>0.0</v>
      </c>
      <c r="I32" s="4">
        <v>0.0</v>
      </c>
      <c r="J32" s="4">
        <v>1.0</v>
      </c>
      <c r="K32" s="4">
        <v>0.0</v>
      </c>
      <c r="L32" s="4">
        <v>2.0</v>
      </c>
      <c r="M32" s="4">
        <v>0.0</v>
      </c>
      <c r="N32" s="4">
        <v>0.0</v>
      </c>
      <c r="O32" s="4">
        <v>0.0</v>
      </c>
      <c r="P32" s="4">
        <v>1.0</v>
      </c>
      <c r="Q32" s="4">
        <v>1.0</v>
      </c>
      <c r="R32" s="4">
        <v>1.0</v>
      </c>
      <c r="S32" s="4">
        <v>2.0</v>
      </c>
      <c r="T32" s="4">
        <v>0.0</v>
      </c>
      <c r="U32" s="1" t="s">
        <v>17</v>
      </c>
      <c r="V32" s="1" t="s">
        <v>17</v>
      </c>
      <c r="W32" s="1" t="s">
        <v>17</v>
      </c>
      <c r="X32" s="4">
        <v>0.0</v>
      </c>
      <c r="Y32" s="4">
        <v>0.0</v>
      </c>
      <c r="Z32" s="4">
        <v>2.0</v>
      </c>
      <c r="AA32" s="4">
        <v>1.0</v>
      </c>
      <c r="AB32" s="4">
        <v>0.0</v>
      </c>
      <c r="AC32" s="4">
        <v>0.0</v>
      </c>
      <c r="AD32" s="4">
        <v>0.0</v>
      </c>
      <c r="AE32" s="4">
        <v>0.0</v>
      </c>
      <c r="AF32" s="1" t="s">
        <v>17</v>
      </c>
      <c r="AG32" s="1" t="s">
        <v>17</v>
      </c>
      <c r="AH32" s="1" t="s">
        <v>17</v>
      </c>
      <c r="AI32" s="1" t="s">
        <v>17</v>
      </c>
    </row>
    <row r="33" ht="12.75" customHeight="1">
      <c r="A33" s="4">
        <v>334137.0</v>
      </c>
      <c r="B33" s="4">
        <v>1.0</v>
      </c>
      <c r="C33" s="4">
        <v>2.0</v>
      </c>
      <c r="D33" s="4">
        <v>2.0</v>
      </c>
      <c r="E33" s="4">
        <v>2.0</v>
      </c>
      <c r="F33" s="4">
        <v>0.0</v>
      </c>
      <c r="G33" s="4">
        <v>0.0</v>
      </c>
      <c r="H33" s="4">
        <v>0.0</v>
      </c>
      <c r="I33" s="4">
        <v>2.0</v>
      </c>
      <c r="J33" s="4">
        <v>1.0</v>
      </c>
      <c r="K33" s="4">
        <v>0.0</v>
      </c>
      <c r="L33" s="4">
        <v>2.0</v>
      </c>
      <c r="M33" s="4">
        <v>0.0</v>
      </c>
      <c r="N33" s="4">
        <v>0.0</v>
      </c>
      <c r="O33" s="4">
        <v>0.0</v>
      </c>
      <c r="P33" s="4">
        <v>1.0</v>
      </c>
      <c r="Q33" s="4">
        <v>1.0</v>
      </c>
      <c r="R33" s="4">
        <v>1.0</v>
      </c>
      <c r="S33" s="4">
        <v>0.0</v>
      </c>
      <c r="T33" s="4">
        <v>0.0</v>
      </c>
      <c r="U33" s="1" t="s">
        <v>17</v>
      </c>
      <c r="V33" s="1" t="s">
        <v>17</v>
      </c>
      <c r="W33" s="1" t="s">
        <v>17</v>
      </c>
      <c r="X33" s="4">
        <v>2.0</v>
      </c>
      <c r="Y33" s="4">
        <v>2.0</v>
      </c>
      <c r="Z33" s="4">
        <v>2.0</v>
      </c>
      <c r="AA33" s="4">
        <v>2.0</v>
      </c>
      <c r="AB33" s="4">
        <v>0.0</v>
      </c>
      <c r="AC33" s="4">
        <v>2.0</v>
      </c>
      <c r="AD33" s="4">
        <v>1.0</v>
      </c>
      <c r="AE33" s="4">
        <v>0.0</v>
      </c>
      <c r="AF33" s="1" t="s">
        <v>17</v>
      </c>
      <c r="AG33" s="1" t="s">
        <v>17</v>
      </c>
      <c r="AH33" s="1" t="s">
        <v>17</v>
      </c>
      <c r="AI33" s="1" t="s">
        <v>17</v>
      </c>
    </row>
    <row r="34" ht="12.75" customHeight="1">
      <c r="A34" s="4">
        <v>342812.0</v>
      </c>
      <c r="B34" s="4">
        <v>0.0</v>
      </c>
      <c r="C34" s="4">
        <v>0.0</v>
      </c>
      <c r="D34" s="4">
        <v>2.0</v>
      </c>
      <c r="E34" s="4">
        <v>2.0</v>
      </c>
      <c r="F34" s="4">
        <v>0.0</v>
      </c>
      <c r="G34" s="4">
        <v>0.0</v>
      </c>
      <c r="H34" s="4">
        <v>0.0</v>
      </c>
      <c r="I34" s="4">
        <v>2.0</v>
      </c>
      <c r="J34" s="4">
        <v>0.0</v>
      </c>
      <c r="K34" s="4">
        <v>1.0</v>
      </c>
      <c r="L34" s="4">
        <v>2.0</v>
      </c>
      <c r="M34" s="4">
        <v>0.0</v>
      </c>
      <c r="N34" s="4">
        <v>0.0</v>
      </c>
      <c r="O34" s="4">
        <v>0.0</v>
      </c>
      <c r="P34" s="4">
        <v>1.0</v>
      </c>
      <c r="Q34" s="4">
        <v>1.0</v>
      </c>
      <c r="R34" s="4">
        <v>1.0</v>
      </c>
      <c r="S34" s="4">
        <v>0.0</v>
      </c>
      <c r="T34" s="4">
        <v>2.0</v>
      </c>
      <c r="U34" s="1" t="s">
        <v>17</v>
      </c>
      <c r="V34" s="1" t="s">
        <v>17</v>
      </c>
      <c r="W34" s="1" t="s">
        <v>17</v>
      </c>
      <c r="X34" s="4">
        <v>0.0</v>
      </c>
      <c r="Y34" s="4">
        <v>0.0</v>
      </c>
      <c r="Z34" s="4">
        <v>0.0</v>
      </c>
      <c r="AA34" s="4">
        <v>0.0</v>
      </c>
      <c r="AB34" s="4">
        <v>0.0</v>
      </c>
      <c r="AC34" s="4">
        <v>0.0</v>
      </c>
      <c r="AD34" s="4">
        <v>0.0</v>
      </c>
      <c r="AE34" s="4">
        <v>0.0</v>
      </c>
      <c r="AF34" s="1" t="s">
        <v>17</v>
      </c>
      <c r="AG34" s="1" t="s">
        <v>17</v>
      </c>
      <c r="AH34" s="1" t="s">
        <v>17</v>
      </c>
      <c r="AI34" s="1" t="s">
        <v>17</v>
      </c>
    </row>
    <row r="35" ht="12.75" customHeight="1">
      <c r="A35" s="4">
        <v>343021.0</v>
      </c>
      <c r="B35" s="4">
        <v>0.0</v>
      </c>
      <c r="C35" s="4">
        <v>0.0</v>
      </c>
      <c r="D35" s="4">
        <v>2.0</v>
      </c>
      <c r="E35" s="4">
        <v>2.0</v>
      </c>
      <c r="F35" s="4">
        <v>2.0</v>
      </c>
      <c r="G35" s="4">
        <v>2.0</v>
      </c>
      <c r="H35" s="4">
        <v>0.0</v>
      </c>
      <c r="I35" s="4">
        <v>2.0</v>
      </c>
      <c r="J35" s="4">
        <v>0.0</v>
      </c>
      <c r="K35" s="4">
        <v>0.0</v>
      </c>
      <c r="L35" s="4">
        <v>2.0</v>
      </c>
      <c r="M35" s="4">
        <v>0.0</v>
      </c>
      <c r="N35" s="4">
        <v>0.0</v>
      </c>
      <c r="O35" s="4">
        <v>0.0</v>
      </c>
      <c r="P35" s="4">
        <v>1.0</v>
      </c>
      <c r="Q35" s="4">
        <v>1.0</v>
      </c>
      <c r="R35" s="4">
        <v>1.0</v>
      </c>
      <c r="S35" s="4">
        <v>2.0</v>
      </c>
      <c r="T35" s="4">
        <v>0.0</v>
      </c>
      <c r="U35" s="1" t="s">
        <v>17</v>
      </c>
      <c r="V35" s="1" t="s">
        <v>17</v>
      </c>
      <c r="W35" s="1" t="s">
        <v>17</v>
      </c>
      <c r="X35" s="4">
        <v>2.0</v>
      </c>
      <c r="Y35" s="4">
        <v>1.0</v>
      </c>
      <c r="Z35" s="4">
        <v>0.0</v>
      </c>
      <c r="AA35" s="4">
        <v>0.0</v>
      </c>
      <c r="AB35" s="4">
        <v>0.0</v>
      </c>
      <c r="AC35" s="4">
        <v>0.0</v>
      </c>
      <c r="AD35" s="4">
        <v>0.0</v>
      </c>
      <c r="AE35" s="4">
        <v>0.0</v>
      </c>
      <c r="AF35" s="1" t="s">
        <v>17</v>
      </c>
      <c r="AG35" s="1" t="s">
        <v>17</v>
      </c>
      <c r="AH35" s="1" t="s">
        <v>17</v>
      </c>
      <c r="AI35" s="1" t="s">
        <v>17</v>
      </c>
    </row>
    <row r="36" ht="12.75" customHeight="1">
      <c r="A36" s="4">
        <v>349435.0</v>
      </c>
      <c r="B36" s="4">
        <v>0.0</v>
      </c>
      <c r="C36" s="4">
        <v>2.0</v>
      </c>
      <c r="D36" s="4">
        <v>2.0</v>
      </c>
      <c r="E36" s="4">
        <v>2.0</v>
      </c>
      <c r="F36" s="4">
        <v>0.0</v>
      </c>
      <c r="G36" s="4">
        <v>0.0</v>
      </c>
      <c r="H36" s="4">
        <v>0.0</v>
      </c>
      <c r="I36" s="4">
        <v>2.0</v>
      </c>
      <c r="J36" s="4">
        <v>0.0</v>
      </c>
      <c r="K36" s="4">
        <v>0.0</v>
      </c>
      <c r="L36" s="4">
        <v>2.0</v>
      </c>
      <c r="M36" s="4">
        <v>0.0</v>
      </c>
      <c r="N36" s="4">
        <v>0.0</v>
      </c>
      <c r="O36" s="4">
        <v>0.0</v>
      </c>
      <c r="P36" s="4">
        <v>1.0</v>
      </c>
      <c r="Q36" s="4">
        <v>1.0</v>
      </c>
      <c r="R36" s="4">
        <v>1.0</v>
      </c>
      <c r="S36" s="4">
        <v>2.0</v>
      </c>
      <c r="T36" s="4">
        <v>2.0</v>
      </c>
      <c r="U36" s="1" t="s">
        <v>17</v>
      </c>
      <c r="V36" s="1" t="s">
        <v>17</v>
      </c>
      <c r="W36" s="1" t="s">
        <v>17</v>
      </c>
      <c r="X36" s="4">
        <v>0.0</v>
      </c>
      <c r="Y36" s="4">
        <v>0.0</v>
      </c>
      <c r="Z36" s="4">
        <v>2.0</v>
      </c>
      <c r="AA36" s="4">
        <v>1.0</v>
      </c>
      <c r="AB36" s="4">
        <v>0.0</v>
      </c>
      <c r="AC36" s="4">
        <v>0.0</v>
      </c>
      <c r="AD36" s="4">
        <v>0.0</v>
      </c>
      <c r="AE36" s="4">
        <v>0.0</v>
      </c>
      <c r="AF36" s="1" t="s">
        <v>17</v>
      </c>
      <c r="AG36" s="1" t="s">
        <v>17</v>
      </c>
      <c r="AH36" s="1" t="s">
        <v>17</v>
      </c>
      <c r="AI36" s="1" t="s">
        <v>17</v>
      </c>
    </row>
    <row r="37" ht="12.75" customHeight="1">
      <c r="A37" s="4">
        <v>350633.0</v>
      </c>
      <c r="B37" s="4">
        <v>0.0</v>
      </c>
      <c r="C37" s="4">
        <v>0.0</v>
      </c>
      <c r="D37" s="4">
        <v>2.0</v>
      </c>
      <c r="E37" s="4">
        <v>0.0</v>
      </c>
      <c r="F37" s="4">
        <v>0.0</v>
      </c>
      <c r="G37" s="4">
        <v>0.0</v>
      </c>
      <c r="H37" s="4">
        <v>0.0</v>
      </c>
      <c r="I37" s="4">
        <v>0.0</v>
      </c>
      <c r="J37" s="4">
        <v>0.0</v>
      </c>
      <c r="K37" s="4">
        <v>0.0</v>
      </c>
      <c r="L37" s="4">
        <v>2.0</v>
      </c>
      <c r="M37" s="4">
        <v>0.0</v>
      </c>
      <c r="N37" s="4">
        <v>0.0</v>
      </c>
      <c r="O37" s="4">
        <v>0.0</v>
      </c>
      <c r="P37" s="4">
        <v>1.0</v>
      </c>
      <c r="Q37" s="4">
        <v>1.0</v>
      </c>
      <c r="R37" s="4">
        <v>1.0</v>
      </c>
      <c r="S37" s="4">
        <v>2.0</v>
      </c>
      <c r="T37" s="4">
        <v>0.0</v>
      </c>
      <c r="U37" s="1" t="s">
        <v>17</v>
      </c>
      <c r="V37" s="1" t="s">
        <v>17</v>
      </c>
      <c r="W37" s="1" t="s">
        <v>17</v>
      </c>
      <c r="X37" s="4">
        <v>0.0</v>
      </c>
      <c r="Y37" s="4">
        <v>1.0</v>
      </c>
      <c r="Z37" s="4">
        <v>2.0</v>
      </c>
      <c r="AA37" s="4">
        <v>0.0</v>
      </c>
      <c r="AB37" s="4">
        <v>0.0</v>
      </c>
      <c r="AC37" s="4">
        <v>0.0</v>
      </c>
      <c r="AD37" s="4">
        <v>1.0</v>
      </c>
      <c r="AE37" s="4">
        <v>0.0</v>
      </c>
      <c r="AF37" s="1" t="s">
        <v>17</v>
      </c>
      <c r="AG37" s="1" t="s">
        <v>17</v>
      </c>
      <c r="AH37" s="1" t="s">
        <v>17</v>
      </c>
      <c r="AI37" s="1" t="s">
        <v>17</v>
      </c>
    </row>
    <row r="38" ht="12.75" customHeight="1">
      <c r="A38" s="4">
        <v>351137.0</v>
      </c>
      <c r="B38" s="4">
        <v>0.0</v>
      </c>
      <c r="C38" s="4">
        <v>0.0</v>
      </c>
      <c r="D38" s="4">
        <v>2.0</v>
      </c>
      <c r="E38" s="4">
        <v>2.0</v>
      </c>
      <c r="F38" s="4">
        <v>0.0</v>
      </c>
      <c r="G38" s="4">
        <v>0.0</v>
      </c>
      <c r="H38" s="4">
        <v>0.0</v>
      </c>
      <c r="I38" s="4">
        <v>2.0</v>
      </c>
      <c r="J38" s="4">
        <v>0.0</v>
      </c>
      <c r="K38" s="4">
        <v>0.0</v>
      </c>
      <c r="L38" s="4">
        <v>2.0</v>
      </c>
      <c r="M38" s="4">
        <v>0.0</v>
      </c>
      <c r="N38" s="4">
        <v>0.0</v>
      </c>
      <c r="O38" s="4">
        <v>0.0</v>
      </c>
      <c r="P38" s="4">
        <v>1.0</v>
      </c>
      <c r="Q38" s="4">
        <v>1.0</v>
      </c>
      <c r="R38" s="4">
        <v>1.0</v>
      </c>
      <c r="S38" s="4">
        <v>2.0</v>
      </c>
      <c r="T38" s="4">
        <v>0.0</v>
      </c>
      <c r="U38" s="1" t="s">
        <v>17</v>
      </c>
      <c r="V38" s="1" t="s">
        <v>17</v>
      </c>
      <c r="W38" s="1" t="s">
        <v>17</v>
      </c>
      <c r="X38" s="4">
        <v>2.0</v>
      </c>
      <c r="Y38" s="4">
        <v>1.0</v>
      </c>
      <c r="Z38" s="4">
        <v>0.0</v>
      </c>
      <c r="AA38" s="4">
        <v>1.0</v>
      </c>
      <c r="AB38" s="4">
        <v>0.0</v>
      </c>
      <c r="AC38" s="4">
        <v>0.0</v>
      </c>
      <c r="AD38" s="4">
        <v>0.0</v>
      </c>
      <c r="AE38" s="4">
        <v>0.0</v>
      </c>
      <c r="AF38" s="1" t="s">
        <v>17</v>
      </c>
      <c r="AG38" s="1" t="s">
        <v>17</v>
      </c>
      <c r="AH38" s="1" t="s">
        <v>17</v>
      </c>
      <c r="AI38" s="1" t="s">
        <v>17</v>
      </c>
    </row>
    <row r="39" ht="12.75" customHeight="1">
      <c r="A39" s="4">
        <v>357416.0</v>
      </c>
      <c r="B39" s="4">
        <v>0.0</v>
      </c>
      <c r="C39" s="4">
        <v>2.0</v>
      </c>
      <c r="D39" s="4">
        <v>2.0</v>
      </c>
      <c r="E39" s="4">
        <v>2.0</v>
      </c>
      <c r="F39" s="4">
        <v>1.0</v>
      </c>
      <c r="G39" s="4">
        <v>1.0</v>
      </c>
      <c r="H39" s="4">
        <v>0.0</v>
      </c>
      <c r="I39" s="4">
        <v>2.0</v>
      </c>
      <c r="J39" s="4">
        <v>1.0</v>
      </c>
      <c r="K39" s="4">
        <v>0.0</v>
      </c>
      <c r="L39" s="4">
        <v>2.0</v>
      </c>
      <c r="M39" s="4">
        <v>0.0</v>
      </c>
      <c r="N39" s="4">
        <v>1.0</v>
      </c>
      <c r="O39" s="4">
        <v>0.0</v>
      </c>
      <c r="P39" s="4">
        <v>0.0</v>
      </c>
      <c r="Q39" s="4">
        <v>1.0</v>
      </c>
      <c r="R39" s="4">
        <v>1.0</v>
      </c>
      <c r="S39" s="4">
        <v>0.0</v>
      </c>
      <c r="T39" s="4">
        <v>0.0</v>
      </c>
      <c r="U39" s="1" t="s">
        <v>17</v>
      </c>
      <c r="V39" s="1" t="s">
        <v>17</v>
      </c>
      <c r="W39" s="1" t="s">
        <v>17</v>
      </c>
      <c r="X39" s="4">
        <v>1.0</v>
      </c>
      <c r="Y39" s="4">
        <v>0.0</v>
      </c>
      <c r="Z39" s="4">
        <v>0.0</v>
      </c>
      <c r="AA39" s="4">
        <v>0.0</v>
      </c>
      <c r="AB39" s="4">
        <v>2.0</v>
      </c>
      <c r="AC39" s="4">
        <v>2.0</v>
      </c>
      <c r="AD39" s="4">
        <v>0.0</v>
      </c>
      <c r="AE39" s="4">
        <v>0.0</v>
      </c>
      <c r="AF39" s="1" t="s">
        <v>17</v>
      </c>
      <c r="AG39" s="1" t="s">
        <v>17</v>
      </c>
      <c r="AH39" s="1" t="s">
        <v>17</v>
      </c>
      <c r="AI39" s="1" t="s">
        <v>17</v>
      </c>
    </row>
    <row r="40" ht="12.75" customHeight="1">
      <c r="A40" s="4">
        <v>359546.0</v>
      </c>
      <c r="B40" s="4">
        <v>0.0</v>
      </c>
      <c r="C40" s="4">
        <v>0.0</v>
      </c>
      <c r="D40" s="4">
        <v>2.0</v>
      </c>
      <c r="E40" s="4">
        <v>2.0</v>
      </c>
      <c r="F40" s="4">
        <v>0.0</v>
      </c>
      <c r="G40" s="4">
        <v>0.0</v>
      </c>
      <c r="H40" s="4">
        <v>0.0</v>
      </c>
      <c r="I40" s="4">
        <v>0.0</v>
      </c>
      <c r="J40" s="4">
        <v>0.0</v>
      </c>
      <c r="K40" s="4">
        <v>1.0</v>
      </c>
      <c r="L40" s="4">
        <v>2.0</v>
      </c>
      <c r="M40" s="4">
        <v>0.0</v>
      </c>
      <c r="N40" s="4">
        <v>0.0</v>
      </c>
      <c r="O40" s="4">
        <v>0.0</v>
      </c>
      <c r="P40" s="4">
        <v>1.0</v>
      </c>
      <c r="Q40" s="4">
        <v>1.0</v>
      </c>
      <c r="R40" s="4">
        <v>1.0</v>
      </c>
      <c r="S40" s="4">
        <v>0.0</v>
      </c>
      <c r="T40" s="4">
        <v>0.0</v>
      </c>
      <c r="U40" s="1" t="s">
        <v>17</v>
      </c>
      <c r="V40" s="1" t="s">
        <v>17</v>
      </c>
      <c r="W40" s="1" t="s">
        <v>17</v>
      </c>
      <c r="X40" s="4">
        <v>0.0</v>
      </c>
      <c r="Y40" s="4">
        <v>0.0</v>
      </c>
      <c r="Z40" s="4">
        <v>0.0</v>
      </c>
      <c r="AA40" s="4">
        <v>0.0</v>
      </c>
      <c r="AB40" s="4">
        <v>0.0</v>
      </c>
      <c r="AC40" s="4">
        <v>0.0</v>
      </c>
      <c r="AD40" s="4">
        <v>0.0</v>
      </c>
      <c r="AE40" s="4">
        <v>0.0</v>
      </c>
      <c r="AF40" s="1" t="s">
        <v>17</v>
      </c>
      <c r="AG40" s="1" t="s">
        <v>17</v>
      </c>
      <c r="AH40" s="1" t="s">
        <v>17</v>
      </c>
      <c r="AI40" s="1" t="s">
        <v>17</v>
      </c>
    </row>
    <row r="41" ht="12.75" customHeight="1">
      <c r="A41" s="4" t="s">
        <v>323</v>
      </c>
    </row>
    <row r="42" ht="12.75" customHeight="1">
      <c r="A42" s="4">
        <v>14833.0</v>
      </c>
      <c r="B42" s="4">
        <v>0.0</v>
      </c>
      <c r="C42" s="4">
        <v>2.0</v>
      </c>
      <c r="D42" s="4">
        <v>2.0</v>
      </c>
      <c r="E42" s="4">
        <v>2.0</v>
      </c>
      <c r="F42" s="4">
        <v>0.0</v>
      </c>
      <c r="G42" s="4">
        <v>1.0</v>
      </c>
      <c r="H42" s="4">
        <v>0.0</v>
      </c>
      <c r="I42" s="4">
        <v>1.0</v>
      </c>
      <c r="J42" s="4">
        <v>0.0</v>
      </c>
      <c r="K42" s="4">
        <v>0.0</v>
      </c>
      <c r="L42" s="4">
        <v>0.0</v>
      </c>
      <c r="M42" s="4">
        <v>0.0</v>
      </c>
      <c r="N42" s="4">
        <v>0.0</v>
      </c>
      <c r="O42" s="4">
        <v>0.0</v>
      </c>
      <c r="P42" s="4">
        <v>1.0</v>
      </c>
      <c r="Q42" s="4">
        <v>1.0</v>
      </c>
      <c r="R42" s="4">
        <v>1.0</v>
      </c>
      <c r="S42" s="4">
        <v>0.0</v>
      </c>
      <c r="T42" s="4">
        <v>0.0</v>
      </c>
      <c r="U42" s="4">
        <v>0.0</v>
      </c>
      <c r="V42" s="4">
        <v>0.0</v>
      </c>
      <c r="W42" s="4">
        <v>0.0</v>
      </c>
      <c r="X42" s="4">
        <v>0.0</v>
      </c>
      <c r="Y42" s="4">
        <v>0.0</v>
      </c>
      <c r="Z42" s="4">
        <v>2.0</v>
      </c>
      <c r="AA42" s="4">
        <v>1.0</v>
      </c>
      <c r="AB42" s="4">
        <v>0.0</v>
      </c>
      <c r="AC42" s="4">
        <v>0.0</v>
      </c>
      <c r="AD42" s="4">
        <v>0.0</v>
      </c>
      <c r="AE42" s="4">
        <v>0.0</v>
      </c>
      <c r="AF42" s="4">
        <v>0.0</v>
      </c>
      <c r="AG42" s="4">
        <v>2.0</v>
      </c>
      <c r="AH42" s="4">
        <v>2.0</v>
      </c>
      <c r="AI42" s="4">
        <v>0.0</v>
      </c>
    </row>
    <row r="43" ht="12.75" customHeight="1">
      <c r="A43" s="4">
        <v>22678.0</v>
      </c>
      <c r="B43" s="4">
        <v>0.0</v>
      </c>
      <c r="C43" s="4">
        <v>0.0</v>
      </c>
      <c r="D43" s="4">
        <v>2.0</v>
      </c>
      <c r="E43" s="4">
        <v>0.0</v>
      </c>
      <c r="F43" s="4">
        <v>0.0</v>
      </c>
      <c r="G43" s="4">
        <v>1.0</v>
      </c>
      <c r="H43" s="4">
        <v>0.0</v>
      </c>
      <c r="I43" s="4">
        <v>2.0</v>
      </c>
      <c r="J43" s="4">
        <v>0.0</v>
      </c>
      <c r="K43" s="4">
        <v>0.0</v>
      </c>
      <c r="L43" s="4">
        <v>2.0</v>
      </c>
      <c r="M43" s="4">
        <v>0.0</v>
      </c>
      <c r="N43" s="4">
        <v>0.0</v>
      </c>
      <c r="O43" s="4">
        <v>0.0</v>
      </c>
      <c r="P43" s="4">
        <v>0.0</v>
      </c>
      <c r="Q43" s="4">
        <v>1.0</v>
      </c>
      <c r="R43" s="4">
        <v>1.0</v>
      </c>
      <c r="S43" s="4">
        <v>0.0</v>
      </c>
      <c r="T43" s="4">
        <v>0.0</v>
      </c>
      <c r="U43" s="4">
        <v>0.0</v>
      </c>
      <c r="V43" s="4">
        <v>0.0</v>
      </c>
      <c r="W43" s="4">
        <v>0.0</v>
      </c>
      <c r="X43" s="4">
        <v>0.0</v>
      </c>
      <c r="Y43" s="4">
        <v>1.0</v>
      </c>
      <c r="Z43" s="4">
        <v>2.0</v>
      </c>
      <c r="AA43" s="4">
        <v>1.0</v>
      </c>
      <c r="AB43" s="4">
        <v>0.0</v>
      </c>
      <c r="AC43" s="4">
        <v>0.0</v>
      </c>
      <c r="AD43" s="4">
        <v>0.0</v>
      </c>
      <c r="AE43" s="4">
        <v>2.0</v>
      </c>
      <c r="AF43" s="4">
        <v>0.0</v>
      </c>
      <c r="AG43" s="4">
        <v>0.0</v>
      </c>
      <c r="AH43" s="4">
        <v>2.0</v>
      </c>
      <c r="AI43" s="4">
        <v>0.0</v>
      </c>
    </row>
    <row r="44" ht="12.75" customHeight="1">
      <c r="A44" s="4">
        <v>78226.0</v>
      </c>
      <c r="B44" s="4">
        <v>0.0</v>
      </c>
      <c r="C44" s="4">
        <v>2.0</v>
      </c>
      <c r="D44" s="4">
        <v>2.0</v>
      </c>
      <c r="E44" s="4">
        <v>0.0</v>
      </c>
      <c r="F44" s="4">
        <v>0.0</v>
      </c>
      <c r="G44" s="4">
        <v>0.0</v>
      </c>
      <c r="H44" s="4">
        <v>0.0</v>
      </c>
      <c r="I44" s="4">
        <v>0.0</v>
      </c>
      <c r="J44" s="4">
        <v>0.0</v>
      </c>
      <c r="K44" s="4">
        <v>0.0</v>
      </c>
      <c r="L44" s="4">
        <v>0.0</v>
      </c>
      <c r="M44" s="4">
        <v>0.0</v>
      </c>
      <c r="N44" s="4">
        <v>0.0</v>
      </c>
      <c r="O44" s="4">
        <v>0.0</v>
      </c>
      <c r="P44" s="4">
        <v>0.0</v>
      </c>
      <c r="Q44" s="4">
        <v>1.0</v>
      </c>
      <c r="R44" s="4">
        <v>1.0</v>
      </c>
      <c r="S44" s="4">
        <v>0.0</v>
      </c>
      <c r="T44" s="4">
        <v>0.0</v>
      </c>
      <c r="U44" s="4">
        <v>0.0</v>
      </c>
      <c r="V44" s="4">
        <v>0.0</v>
      </c>
      <c r="W44" s="4">
        <v>0.0</v>
      </c>
      <c r="X44" s="4">
        <v>0.0</v>
      </c>
      <c r="Y44" s="4">
        <v>0.0</v>
      </c>
      <c r="Z44" s="4">
        <v>0.0</v>
      </c>
      <c r="AA44" s="4">
        <v>0.0</v>
      </c>
      <c r="AB44" s="4">
        <v>0.0</v>
      </c>
      <c r="AC44" s="4">
        <v>0.0</v>
      </c>
      <c r="AD44" s="4">
        <v>0.0</v>
      </c>
      <c r="AE44" s="4">
        <v>0.0</v>
      </c>
      <c r="AF44" s="4">
        <v>0.0</v>
      </c>
      <c r="AG44" s="4">
        <v>0.0</v>
      </c>
      <c r="AH44" s="4">
        <v>2.0</v>
      </c>
      <c r="AI44" s="4">
        <v>0.0</v>
      </c>
    </row>
    <row r="45" ht="12.75" customHeight="1">
      <c r="A45" s="4">
        <v>106332.0</v>
      </c>
      <c r="B45" s="4">
        <v>0.0</v>
      </c>
      <c r="C45" s="4">
        <v>2.0</v>
      </c>
      <c r="D45" s="4">
        <v>2.0</v>
      </c>
      <c r="E45" s="4">
        <v>2.0</v>
      </c>
      <c r="F45" s="4">
        <v>0.0</v>
      </c>
      <c r="G45" s="4">
        <v>1.0</v>
      </c>
      <c r="H45" s="4">
        <v>0.0</v>
      </c>
      <c r="I45" s="4">
        <v>0.0</v>
      </c>
      <c r="J45" s="4">
        <v>0.0</v>
      </c>
      <c r="K45" s="4">
        <v>0.0</v>
      </c>
      <c r="L45" s="4">
        <v>2.0</v>
      </c>
      <c r="M45" s="4">
        <v>0.0</v>
      </c>
      <c r="N45" s="4">
        <v>0.0</v>
      </c>
      <c r="O45" s="4">
        <v>0.0</v>
      </c>
      <c r="P45" s="4">
        <v>1.0</v>
      </c>
      <c r="Q45" s="4">
        <v>1.0</v>
      </c>
      <c r="R45" s="4">
        <v>1.0</v>
      </c>
      <c r="S45" s="4">
        <v>2.0</v>
      </c>
      <c r="T45" s="4">
        <v>0.0</v>
      </c>
      <c r="U45" s="4">
        <v>2.0</v>
      </c>
      <c r="V45" s="4">
        <v>0.0</v>
      </c>
      <c r="W45" s="4">
        <v>0.0</v>
      </c>
      <c r="X45" s="4">
        <v>0.0</v>
      </c>
      <c r="Y45" s="4">
        <v>1.0</v>
      </c>
      <c r="Z45" s="4">
        <v>0.0</v>
      </c>
      <c r="AA45" s="4">
        <v>0.0</v>
      </c>
      <c r="AB45" s="4">
        <v>2.0</v>
      </c>
      <c r="AC45" s="4">
        <v>0.0</v>
      </c>
      <c r="AD45" s="4">
        <v>0.0</v>
      </c>
      <c r="AE45" s="4">
        <v>0.0</v>
      </c>
      <c r="AF45" s="4">
        <v>0.0</v>
      </c>
      <c r="AG45" s="4">
        <v>0.0</v>
      </c>
      <c r="AH45" s="4">
        <v>2.0</v>
      </c>
      <c r="AI45" s="4">
        <v>1.0</v>
      </c>
    </row>
    <row r="46" ht="12.75" customHeight="1">
      <c r="A46" s="4">
        <v>106355.0</v>
      </c>
      <c r="B46" s="4">
        <v>0.0</v>
      </c>
      <c r="C46" s="4">
        <v>2.0</v>
      </c>
      <c r="D46" s="4">
        <v>2.0</v>
      </c>
      <c r="E46" s="4">
        <v>2.0</v>
      </c>
      <c r="F46" s="4">
        <v>0.0</v>
      </c>
      <c r="G46" s="4">
        <v>0.0</v>
      </c>
      <c r="H46" s="4">
        <v>0.0</v>
      </c>
      <c r="I46" s="4">
        <v>0.0</v>
      </c>
      <c r="J46" s="4">
        <v>0.0</v>
      </c>
      <c r="K46" s="4">
        <v>0.0</v>
      </c>
      <c r="L46" s="4">
        <v>2.0</v>
      </c>
      <c r="M46" s="4">
        <v>0.0</v>
      </c>
      <c r="N46" s="4">
        <v>0.0</v>
      </c>
      <c r="O46" s="4">
        <v>0.0</v>
      </c>
      <c r="P46" s="4">
        <v>1.0</v>
      </c>
      <c r="Q46" s="4">
        <v>1.0</v>
      </c>
      <c r="R46" s="4">
        <v>1.0</v>
      </c>
      <c r="S46" s="4">
        <v>0.0</v>
      </c>
      <c r="T46" s="4">
        <v>0.0</v>
      </c>
      <c r="U46" s="4">
        <v>0.0</v>
      </c>
      <c r="V46" s="4">
        <v>0.0</v>
      </c>
      <c r="W46" s="4">
        <v>0.0</v>
      </c>
      <c r="X46" s="4">
        <v>2.0</v>
      </c>
      <c r="Y46" s="4">
        <v>0.0</v>
      </c>
      <c r="Z46" s="4">
        <v>0.0</v>
      </c>
      <c r="AA46" s="4">
        <v>0.0</v>
      </c>
      <c r="AB46" s="4">
        <v>2.0</v>
      </c>
      <c r="AC46" s="4">
        <v>0.0</v>
      </c>
      <c r="AD46" s="4">
        <v>0.0</v>
      </c>
      <c r="AE46" s="4">
        <v>0.0</v>
      </c>
      <c r="AF46" s="4">
        <v>0.0</v>
      </c>
      <c r="AG46" s="4">
        <v>0.0</v>
      </c>
      <c r="AH46" s="4">
        <v>2.0</v>
      </c>
      <c r="AI46" s="4">
        <v>0.0</v>
      </c>
    </row>
    <row r="47" ht="12.75" customHeight="1">
      <c r="A47" s="4">
        <v>130642.0</v>
      </c>
      <c r="B47" s="4">
        <v>0.0</v>
      </c>
      <c r="C47" s="4">
        <v>0.0</v>
      </c>
      <c r="D47" s="4">
        <v>2.0</v>
      </c>
      <c r="E47" s="4">
        <v>0.0</v>
      </c>
      <c r="F47" s="4">
        <v>0.0</v>
      </c>
      <c r="G47" s="4">
        <v>0.0</v>
      </c>
      <c r="H47" s="4">
        <v>0.0</v>
      </c>
      <c r="I47" s="4">
        <v>2.0</v>
      </c>
      <c r="J47" s="4">
        <v>0.0</v>
      </c>
      <c r="K47" s="4">
        <v>0.0</v>
      </c>
      <c r="L47" s="4">
        <v>0.0</v>
      </c>
      <c r="M47" s="4">
        <v>0.0</v>
      </c>
      <c r="N47" s="4">
        <v>0.0</v>
      </c>
      <c r="O47" s="4">
        <v>0.0</v>
      </c>
      <c r="P47" s="4">
        <v>1.0</v>
      </c>
      <c r="Q47" s="4">
        <v>1.0</v>
      </c>
      <c r="R47" s="4">
        <v>1.0</v>
      </c>
      <c r="S47" s="4">
        <v>0.0</v>
      </c>
      <c r="T47" s="4">
        <v>0.0</v>
      </c>
      <c r="U47" s="4">
        <v>0.0</v>
      </c>
      <c r="V47" s="4">
        <v>0.0</v>
      </c>
      <c r="W47" s="4">
        <v>0.0</v>
      </c>
      <c r="X47" s="4">
        <v>1.0</v>
      </c>
      <c r="Y47" s="4">
        <v>1.0</v>
      </c>
      <c r="Z47" s="4">
        <v>0.0</v>
      </c>
      <c r="AA47" s="4">
        <v>1.0</v>
      </c>
      <c r="AB47" s="4">
        <v>0.0</v>
      </c>
      <c r="AC47" s="4">
        <v>0.0</v>
      </c>
      <c r="AD47" s="4">
        <v>0.0</v>
      </c>
      <c r="AE47" s="4">
        <v>0.0</v>
      </c>
      <c r="AF47" s="4">
        <v>0.0</v>
      </c>
      <c r="AG47" s="4">
        <v>2.0</v>
      </c>
      <c r="AH47" s="4">
        <v>2.0</v>
      </c>
      <c r="AI47" s="4">
        <v>1.0</v>
      </c>
    </row>
    <row r="48" ht="12.75" customHeight="1">
      <c r="A48" s="4">
        <v>161436.0</v>
      </c>
      <c r="B48" s="4">
        <v>0.0</v>
      </c>
      <c r="C48" s="4">
        <v>0.0</v>
      </c>
      <c r="D48" s="4">
        <v>2.0</v>
      </c>
      <c r="E48" s="4">
        <v>2.0</v>
      </c>
      <c r="F48" s="4">
        <v>0.0</v>
      </c>
      <c r="G48" s="4">
        <v>0.0</v>
      </c>
      <c r="H48" s="4">
        <v>0.0</v>
      </c>
      <c r="I48" s="4">
        <v>0.0</v>
      </c>
      <c r="J48" s="4">
        <v>0.0</v>
      </c>
      <c r="K48" s="4">
        <v>0.0</v>
      </c>
      <c r="L48" s="4">
        <v>2.0</v>
      </c>
      <c r="M48" s="4">
        <v>0.0</v>
      </c>
      <c r="N48" s="4">
        <v>0.0</v>
      </c>
      <c r="O48" s="4">
        <v>0.0</v>
      </c>
      <c r="P48" s="4">
        <v>1.0</v>
      </c>
      <c r="Q48" s="4">
        <v>1.0</v>
      </c>
      <c r="R48" s="4">
        <v>1.0</v>
      </c>
      <c r="S48" s="4">
        <v>0.0</v>
      </c>
      <c r="T48" s="4">
        <v>0.0</v>
      </c>
      <c r="U48" s="4">
        <v>1.0</v>
      </c>
      <c r="V48" s="4">
        <v>0.0</v>
      </c>
      <c r="W48" s="4">
        <v>1.0</v>
      </c>
      <c r="X48" s="4">
        <v>0.0</v>
      </c>
      <c r="Y48" s="4">
        <v>1.0</v>
      </c>
      <c r="Z48" s="4">
        <v>0.0</v>
      </c>
      <c r="AA48" s="4">
        <v>0.0</v>
      </c>
      <c r="AB48" s="4">
        <v>0.0</v>
      </c>
      <c r="AC48" s="4">
        <v>0.0</v>
      </c>
      <c r="AD48" s="4">
        <v>0.0</v>
      </c>
      <c r="AE48" s="4">
        <v>0.0</v>
      </c>
      <c r="AF48" s="4">
        <v>0.0</v>
      </c>
      <c r="AG48" s="4">
        <v>0.0</v>
      </c>
      <c r="AH48" s="4">
        <v>0.0</v>
      </c>
      <c r="AI48" s="4">
        <v>0.0</v>
      </c>
    </row>
    <row r="49" ht="12.75" customHeight="1">
      <c r="A49" s="4">
        <v>165551.0</v>
      </c>
      <c r="B49" s="4">
        <v>0.0</v>
      </c>
      <c r="C49" s="4">
        <v>0.0</v>
      </c>
      <c r="D49" s="4">
        <v>2.0</v>
      </c>
      <c r="E49" s="4">
        <v>0.0</v>
      </c>
      <c r="F49" s="4">
        <v>0.0</v>
      </c>
      <c r="G49" s="4">
        <v>0.0</v>
      </c>
      <c r="H49" s="4">
        <v>0.0</v>
      </c>
      <c r="I49" s="4">
        <v>0.0</v>
      </c>
      <c r="J49" s="4">
        <v>0.0</v>
      </c>
      <c r="K49" s="4">
        <v>0.0</v>
      </c>
      <c r="L49" s="4">
        <v>2.0</v>
      </c>
      <c r="M49" s="4">
        <v>0.0</v>
      </c>
      <c r="N49" s="4">
        <v>0.0</v>
      </c>
      <c r="O49" s="4">
        <v>0.0</v>
      </c>
      <c r="P49" s="4">
        <v>1.0</v>
      </c>
      <c r="Q49" s="4">
        <v>1.0</v>
      </c>
      <c r="R49" s="4">
        <v>1.0</v>
      </c>
      <c r="S49" s="4">
        <v>0.0</v>
      </c>
      <c r="T49" s="4">
        <v>0.0</v>
      </c>
      <c r="U49" s="4">
        <v>0.0</v>
      </c>
      <c r="V49" s="4">
        <v>0.0</v>
      </c>
      <c r="W49" s="4">
        <v>0.0</v>
      </c>
      <c r="X49" s="4">
        <v>0.0</v>
      </c>
      <c r="Y49" s="4">
        <v>1.0</v>
      </c>
      <c r="Z49" s="4">
        <v>0.0</v>
      </c>
      <c r="AA49" s="4">
        <v>0.0</v>
      </c>
      <c r="AB49" s="4">
        <v>0.0</v>
      </c>
      <c r="AC49" s="4">
        <v>0.0</v>
      </c>
      <c r="AD49" s="4">
        <v>0.0</v>
      </c>
      <c r="AE49" s="4">
        <v>0.0</v>
      </c>
      <c r="AF49" s="4">
        <v>0.0</v>
      </c>
      <c r="AG49" s="4">
        <v>0.0</v>
      </c>
      <c r="AH49" s="4">
        <v>2.0</v>
      </c>
      <c r="AI49" s="4">
        <v>1.0</v>
      </c>
    </row>
    <row r="50" ht="12.75" customHeight="1">
      <c r="A50" s="4">
        <v>223535.0</v>
      </c>
      <c r="B50" s="4">
        <v>0.0</v>
      </c>
      <c r="C50" s="4">
        <v>2.0</v>
      </c>
      <c r="D50" s="4">
        <v>2.0</v>
      </c>
      <c r="E50" s="4">
        <v>2.0</v>
      </c>
      <c r="F50" s="4">
        <v>0.0</v>
      </c>
      <c r="G50" s="4">
        <v>1.0</v>
      </c>
      <c r="H50" s="4">
        <v>0.0</v>
      </c>
      <c r="I50" s="4">
        <v>0.0</v>
      </c>
      <c r="J50" s="4">
        <v>0.0</v>
      </c>
      <c r="K50" s="4">
        <v>0.0</v>
      </c>
      <c r="L50" s="4">
        <v>0.0</v>
      </c>
      <c r="M50" s="4">
        <v>0.0</v>
      </c>
      <c r="N50" s="4">
        <v>0.0</v>
      </c>
      <c r="O50" s="4">
        <v>0.0</v>
      </c>
      <c r="P50" s="4">
        <v>1.0</v>
      </c>
      <c r="Q50" s="4">
        <v>1.0</v>
      </c>
      <c r="R50" s="4">
        <v>1.0</v>
      </c>
      <c r="S50" s="4">
        <v>0.0</v>
      </c>
      <c r="T50" s="4">
        <v>0.0</v>
      </c>
      <c r="U50" s="4">
        <v>0.0</v>
      </c>
      <c r="V50" s="4">
        <v>0.0</v>
      </c>
      <c r="W50" s="4">
        <v>0.0</v>
      </c>
      <c r="X50" s="4">
        <v>0.0</v>
      </c>
      <c r="Y50" s="4">
        <v>0.0</v>
      </c>
      <c r="Z50" s="4">
        <v>0.0</v>
      </c>
      <c r="AA50" s="4">
        <v>0.0</v>
      </c>
      <c r="AB50" s="4">
        <v>2.0</v>
      </c>
      <c r="AC50" s="4">
        <v>0.0</v>
      </c>
      <c r="AD50" s="4">
        <v>0.0</v>
      </c>
      <c r="AE50" s="4">
        <v>0.0</v>
      </c>
      <c r="AF50" s="4">
        <v>0.0</v>
      </c>
      <c r="AG50" s="4">
        <v>2.0</v>
      </c>
      <c r="AH50" s="4">
        <v>2.0</v>
      </c>
      <c r="AI50" s="4">
        <v>0.0</v>
      </c>
    </row>
    <row r="51" ht="12.75" customHeight="1">
      <c r="A51" s="4">
        <v>268733.0</v>
      </c>
      <c r="B51" s="4">
        <v>0.0</v>
      </c>
      <c r="C51" s="4">
        <v>2.0</v>
      </c>
      <c r="D51" s="4">
        <v>2.0</v>
      </c>
      <c r="E51" s="4">
        <v>2.0</v>
      </c>
      <c r="F51" s="4">
        <v>0.0</v>
      </c>
      <c r="G51" s="4">
        <v>0.0</v>
      </c>
      <c r="H51" s="4">
        <v>0.0</v>
      </c>
      <c r="I51" s="4">
        <v>0.0</v>
      </c>
      <c r="J51" s="4">
        <v>0.0</v>
      </c>
      <c r="K51" s="4">
        <v>0.0</v>
      </c>
      <c r="L51" s="4">
        <v>2.0</v>
      </c>
      <c r="M51" s="4">
        <v>1.0</v>
      </c>
      <c r="N51" s="4">
        <v>0.0</v>
      </c>
      <c r="O51" s="4">
        <v>0.0</v>
      </c>
      <c r="P51" s="4">
        <v>1.0</v>
      </c>
      <c r="Q51" s="4">
        <v>1.0</v>
      </c>
      <c r="R51" s="4">
        <v>1.0</v>
      </c>
      <c r="S51" s="4">
        <v>0.0</v>
      </c>
      <c r="T51" s="4">
        <v>1.0</v>
      </c>
      <c r="U51" s="4">
        <v>1.0</v>
      </c>
      <c r="V51" s="4">
        <v>0.0</v>
      </c>
      <c r="W51" s="4">
        <v>0.0</v>
      </c>
      <c r="X51" s="4">
        <v>0.0</v>
      </c>
      <c r="Y51" s="4">
        <v>1.0</v>
      </c>
      <c r="Z51" s="4">
        <v>0.0</v>
      </c>
      <c r="AA51" s="4">
        <v>0.0</v>
      </c>
      <c r="AB51" s="4">
        <v>2.0</v>
      </c>
      <c r="AC51" s="4">
        <v>0.0</v>
      </c>
      <c r="AD51" s="4">
        <v>0.0</v>
      </c>
      <c r="AE51" s="4">
        <v>0.0</v>
      </c>
      <c r="AF51" s="4">
        <v>0.0</v>
      </c>
      <c r="AG51" s="4">
        <v>2.0</v>
      </c>
      <c r="AH51" s="4">
        <v>0.0</v>
      </c>
      <c r="AI51" s="4">
        <v>0.0</v>
      </c>
    </row>
    <row r="52" ht="12.75" customHeight="1">
      <c r="A52" s="4">
        <v>278250.0</v>
      </c>
      <c r="B52" s="4">
        <v>0.0</v>
      </c>
      <c r="C52" s="4">
        <v>0.0</v>
      </c>
      <c r="D52" s="4">
        <v>2.0</v>
      </c>
      <c r="E52" s="4">
        <v>0.0</v>
      </c>
      <c r="F52" s="4">
        <v>0.0</v>
      </c>
      <c r="G52" s="4">
        <v>0.0</v>
      </c>
      <c r="H52" s="4">
        <v>0.0</v>
      </c>
      <c r="I52" s="4">
        <v>0.0</v>
      </c>
      <c r="J52" s="4">
        <v>0.0</v>
      </c>
      <c r="K52" s="4">
        <v>0.0</v>
      </c>
      <c r="L52" s="4">
        <v>2.0</v>
      </c>
      <c r="M52" s="4">
        <v>0.0</v>
      </c>
      <c r="N52" s="4">
        <v>0.0</v>
      </c>
      <c r="O52" s="4">
        <v>0.0</v>
      </c>
      <c r="P52" s="4">
        <v>1.0</v>
      </c>
      <c r="Q52" s="4">
        <v>1.0</v>
      </c>
      <c r="R52" s="4">
        <v>1.0</v>
      </c>
      <c r="S52" s="4">
        <v>0.0</v>
      </c>
      <c r="T52" s="4">
        <v>0.0</v>
      </c>
      <c r="U52" s="4">
        <v>0.0</v>
      </c>
      <c r="V52" s="4">
        <v>0.0</v>
      </c>
      <c r="W52" s="4">
        <v>0.0</v>
      </c>
      <c r="X52" s="4">
        <v>0.0</v>
      </c>
      <c r="Y52" s="4">
        <v>0.0</v>
      </c>
      <c r="Z52" s="4">
        <v>2.0</v>
      </c>
      <c r="AA52" s="4">
        <v>0.0</v>
      </c>
      <c r="AB52" s="4">
        <v>0.0</v>
      </c>
      <c r="AC52" s="4">
        <v>0.0</v>
      </c>
      <c r="AD52" s="4">
        <v>0.0</v>
      </c>
      <c r="AE52" s="4">
        <v>1.0</v>
      </c>
      <c r="AF52" s="4">
        <v>0.0</v>
      </c>
      <c r="AG52" s="4">
        <v>0.0</v>
      </c>
      <c r="AH52" s="4">
        <v>2.0</v>
      </c>
      <c r="AI52" s="4">
        <v>0.0</v>
      </c>
    </row>
    <row r="53" ht="12.75" customHeight="1">
      <c r="A53" s="4">
        <v>282862.0</v>
      </c>
      <c r="B53" s="4">
        <v>0.0</v>
      </c>
      <c r="C53" s="4">
        <v>2.0</v>
      </c>
      <c r="D53" s="4">
        <v>2.0</v>
      </c>
      <c r="E53" s="4">
        <v>2.0</v>
      </c>
      <c r="F53" s="4">
        <v>0.0</v>
      </c>
      <c r="G53" s="4">
        <v>0.0</v>
      </c>
      <c r="H53" s="4">
        <v>0.0</v>
      </c>
      <c r="I53" s="4">
        <v>0.0</v>
      </c>
      <c r="J53" s="4">
        <v>0.0</v>
      </c>
      <c r="K53" s="4">
        <v>0.0</v>
      </c>
      <c r="L53" s="4">
        <v>2.0</v>
      </c>
      <c r="M53" s="4">
        <v>0.0</v>
      </c>
      <c r="N53" s="4">
        <v>0.0</v>
      </c>
      <c r="O53" s="4">
        <v>0.0</v>
      </c>
      <c r="P53" s="4">
        <v>0.0</v>
      </c>
      <c r="Q53" s="4">
        <v>1.0</v>
      </c>
      <c r="R53" s="4">
        <v>1.0</v>
      </c>
      <c r="S53" s="4">
        <v>2.0</v>
      </c>
      <c r="T53" s="4">
        <v>2.0</v>
      </c>
      <c r="U53" s="4">
        <v>0.0</v>
      </c>
      <c r="V53" s="4">
        <v>0.0</v>
      </c>
      <c r="W53" s="4">
        <v>0.0</v>
      </c>
      <c r="X53" s="4">
        <v>2.0</v>
      </c>
      <c r="Y53" s="4">
        <v>0.0</v>
      </c>
      <c r="Z53" s="4">
        <v>2.0</v>
      </c>
      <c r="AA53" s="4">
        <v>0.0</v>
      </c>
      <c r="AB53" s="4">
        <v>2.0</v>
      </c>
      <c r="AC53" s="4">
        <v>0.0</v>
      </c>
      <c r="AD53" s="4">
        <v>0.0</v>
      </c>
      <c r="AE53" s="4">
        <v>0.0</v>
      </c>
      <c r="AF53" s="4">
        <v>0.0</v>
      </c>
      <c r="AG53" s="4">
        <v>2.0</v>
      </c>
      <c r="AH53" s="4">
        <v>2.0</v>
      </c>
      <c r="AI53" s="4">
        <v>0.0</v>
      </c>
    </row>
    <row r="54" ht="12.75" customHeight="1">
      <c r="A54" s="4">
        <v>314908.0</v>
      </c>
      <c r="B54" s="4">
        <v>0.0</v>
      </c>
      <c r="C54" s="4">
        <v>2.0</v>
      </c>
      <c r="D54" s="4">
        <v>2.0</v>
      </c>
      <c r="E54" s="4">
        <v>2.0</v>
      </c>
      <c r="F54" s="4">
        <v>0.0</v>
      </c>
      <c r="G54" s="4">
        <v>1.0</v>
      </c>
      <c r="H54" s="4">
        <v>0.0</v>
      </c>
      <c r="I54" s="4">
        <v>2.0</v>
      </c>
      <c r="J54" s="4">
        <v>0.0</v>
      </c>
      <c r="K54" s="4">
        <v>0.0</v>
      </c>
      <c r="L54" s="4">
        <v>2.0</v>
      </c>
      <c r="M54" s="4">
        <v>1.0</v>
      </c>
      <c r="N54" s="4">
        <v>1.0</v>
      </c>
      <c r="O54" s="4">
        <v>0.0</v>
      </c>
      <c r="P54" s="4">
        <v>0.0</v>
      </c>
      <c r="Q54" s="4">
        <v>1.0</v>
      </c>
      <c r="R54" s="4">
        <v>1.0</v>
      </c>
      <c r="S54" s="4">
        <v>0.0</v>
      </c>
      <c r="T54" s="4">
        <v>0.0</v>
      </c>
      <c r="U54" s="4">
        <v>2.0</v>
      </c>
      <c r="V54" s="4">
        <v>0.0</v>
      </c>
      <c r="W54" s="4">
        <v>0.0</v>
      </c>
      <c r="X54" s="4">
        <v>0.0</v>
      </c>
      <c r="Y54" s="4">
        <v>1.0</v>
      </c>
      <c r="Z54" s="4">
        <v>0.0</v>
      </c>
      <c r="AA54" s="4">
        <v>1.0</v>
      </c>
      <c r="AB54" s="4">
        <v>0.0</v>
      </c>
      <c r="AC54" s="4">
        <v>0.0</v>
      </c>
      <c r="AD54" s="4">
        <v>0.0</v>
      </c>
      <c r="AE54" s="4">
        <v>1.0</v>
      </c>
      <c r="AF54" s="4">
        <v>0.0</v>
      </c>
      <c r="AG54" s="4">
        <v>0.0</v>
      </c>
      <c r="AH54" s="4">
        <v>2.0</v>
      </c>
      <c r="AI54" s="4">
        <v>1.0</v>
      </c>
    </row>
    <row r="55" ht="12.75" customHeight="1">
      <c r="A55" s="4">
        <v>315172.0</v>
      </c>
      <c r="B55" s="4">
        <v>1.0</v>
      </c>
      <c r="C55" s="4">
        <v>2.0</v>
      </c>
      <c r="D55" s="4">
        <v>2.0</v>
      </c>
      <c r="E55" s="4">
        <v>2.0</v>
      </c>
      <c r="F55" s="4">
        <v>0.0</v>
      </c>
      <c r="G55" s="4">
        <v>0.0</v>
      </c>
      <c r="H55" s="4">
        <v>0.0</v>
      </c>
      <c r="I55" s="4">
        <v>0.0</v>
      </c>
      <c r="J55" s="4">
        <v>0.0</v>
      </c>
      <c r="K55" s="4">
        <v>0.0</v>
      </c>
      <c r="L55" s="4">
        <v>2.0</v>
      </c>
      <c r="M55" s="4">
        <v>0.0</v>
      </c>
      <c r="N55" s="4">
        <v>0.0</v>
      </c>
      <c r="O55" s="4">
        <v>0.0</v>
      </c>
      <c r="P55" s="4">
        <v>1.0</v>
      </c>
      <c r="Q55" s="4">
        <v>1.0</v>
      </c>
      <c r="R55" s="4">
        <v>1.0</v>
      </c>
      <c r="S55" s="4">
        <v>2.0</v>
      </c>
      <c r="T55" s="4">
        <v>2.0</v>
      </c>
      <c r="U55" s="4">
        <v>0.0</v>
      </c>
      <c r="V55" s="4">
        <v>0.0</v>
      </c>
      <c r="W55" s="4">
        <v>1.0</v>
      </c>
      <c r="X55" s="4">
        <v>0.0</v>
      </c>
      <c r="Y55" s="4">
        <v>0.0</v>
      </c>
      <c r="Z55" s="4">
        <v>2.0</v>
      </c>
      <c r="AA55" s="4">
        <v>0.0</v>
      </c>
      <c r="AB55" s="4">
        <v>0.0</v>
      </c>
      <c r="AC55" s="4">
        <v>2.0</v>
      </c>
      <c r="AD55" s="4">
        <v>1.0</v>
      </c>
      <c r="AE55" s="4">
        <v>1.0</v>
      </c>
      <c r="AF55" s="4">
        <v>2.0</v>
      </c>
      <c r="AG55" s="4">
        <v>2.0</v>
      </c>
      <c r="AH55" s="4">
        <v>2.0</v>
      </c>
      <c r="AI55" s="4">
        <v>1.0</v>
      </c>
    </row>
    <row r="56" ht="12.75" customHeight="1">
      <c r="A56" s="4">
        <v>320078.0</v>
      </c>
      <c r="B56" s="4">
        <v>2.0</v>
      </c>
      <c r="C56" s="4">
        <v>0.0</v>
      </c>
      <c r="D56" s="4">
        <v>2.0</v>
      </c>
      <c r="E56" s="4">
        <v>2.0</v>
      </c>
      <c r="F56" s="4">
        <v>0.0</v>
      </c>
      <c r="G56" s="4">
        <v>0.0</v>
      </c>
      <c r="H56" s="4">
        <v>0.0</v>
      </c>
      <c r="I56" s="4">
        <v>2.0</v>
      </c>
      <c r="J56" s="4">
        <v>0.0</v>
      </c>
      <c r="K56" s="4">
        <v>2.0</v>
      </c>
      <c r="L56" s="4">
        <v>1.0</v>
      </c>
      <c r="M56" s="4">
        <v>1.0</v>
      </c>
      <c r="N56" s="4">
        <v>1.0</v>
      </c>
      <c r="O56" s="4">
        <v>0.0</v>
      </c>
      <c r="P56" s="4">
        <v>1.0</v>
      </c>
      <c r="Q56" s="4">
        <v>1.0</v>
      </c>
      <c r="R56" s="4">
        <v>1.0</v>
      </c>
      <c r="S56" s="4">
        <v>0.0</v>
      </c>
      <c r="T56" s="4">
        <v>0.0</v>
      </c>
      <c r="U56" s="4">
        <v>0.0</v>
      </c>
      <c r="V56" s="4">
        <v>0.0</v>
      </c>
      <c r="W56" s="4">
        <v>0.0</v>
      </c>
      <c r="X56" s="4">
        <v>2.0</v>
      </c>
      <c r="Y56" s="4">
        <v>0.0</v>
      </c>
      <c r="Z56" s="4">
        <v>2.0</v>
      </c>
      <c r="AA56" s="4">
        <v>0.0</v>
      </c>
      <c r="AB56" s="4">
        <v>0.0</v>
      </c>
      <c r="AC56" s="4">
        <v>0.0</v>
      </c>
      <c r="AD56" s="4">
        <v>0.0</v>
      </c>
      <c r="AE56" s="4">
        <v>0.0</v>
      </c>
      <c r="AF56" s="4">
        <v>0.0</v>
      </c>
      <c r="AG56" s="4">
        <v>2.0</v>
      </c>
      <c r="AH56" s="4">
        <v>2.0</v>
      </c>
      <c r="AI56" s="4">
        <v>0.0</v>
      </c>
    </row>
    <row r="57" ht="12.75" customHeight="1">
      <c r="A57" s="4">
        <v>323098.0</v>
      </c>
      <c r="B57" s="4">
        <v>0.0</v>
      </c>
      <c r="C57" s="4">
        <v>0.0</v>
      </c>
      <c r="D57" s="4">
        <v>2.0</v>
      </c>
      <c r="E57" s="4">
        <v>0.0</v>
      </c>
      <c r="F57" s="4">
        <v>0.0</v>
      </c>
      <c r="G57" s="4">
        <v>0.0</v>
      </c>
      <c r="H57" s="4">
        <v>0.0</v>
      </c>
      <c r="I57" s="4">
        <v>0.0</v>
      </c>
      <c r="J57" s="4">
        <v>0.0</v>
      </c>
      <c r="K57" s="4">
        <v>0.0</v>
      </c>
      <c r="L57" s="4">
        <v>2.0</v>
      </c>
      <c r="M57" s="4">
        <v>0.0</v>
      </c>
      <c r="N57" s="4">
        <v>0.0</v>
      </c>
      <c r="O57" s="4">
        <v>0.0</v>
      </c>
      <c r="P57" s="4">
        <v>1.0</v>
      </c>
      <c r="Q57" s="4">
        <v>1.0</v>
      </c>
      <c r="R57" s="4">
        <v>1.0</v>
      </c>
      <c r="S57" s="4">
        <v>0.0</v>
      </c>
      <c r="T57" s="4">
        <v>0.0</v>
      </c>
      <c r="U57" s="4">
        <v>1.0</v>
      </c>
      <c r="V57" s="4">
        <v>1.0</v>
      </c>
      <c r="W57" s="4">
        <v>1.0</v>
      </c>
      <c r="X57" s="4">
        <v>0.0</v>
      </c>
      <c r="Y57" s="4">
        <v>1.0</v>
      </c>
      <c r="Z57" s="4">
        <v>2.0</v>
      </c>
      <c r="AA57" s="4">
        <v>0.0</v>
      </c>
      <c r="AB57" s="4">
        <v>0.0</v>
      </c>
      <c r="AC57" s="4">
        <v>0.0</v>
      </c>
      <c r="AD57" s="4">
        <v>0.0</v>
      </c>
      <c r="AE57" s="4">
        <v>1.0</v>
      </c>
      <c r="AF57" s="4">
        <v>0.0</v>
      </c>
      <c r="AG57" s="4">
        <v>0.0</v>
      </c>
      <c r="AH57" s="4">
        <v>0.0</v>
      </c>
      <c r="AI57" s="4">
        <v>0.0</v>
      </c>
    </row>
    <row r="58" ht="12.75" customHeight="1">
      <c r="A58" s="4">
        <v>330181.0</v>
      </c>
      <c r="B58" s="4">
        <v>0.0</v>
      </c>
      <c r="C58" s="4">
        <v>0.0</v>
      </c>
      <c r="D58" s="4">
        <v>2.0</v>
      </c>
      <c r="E58" s="4">
        <v>0.0</v>
      </c>
      <c r="F58" s="4">
        <v>0.0</v>
      </c>
      <c r="G58" s="4">
        <v>0.0</v>
      </c>
      <c r="H58" s="4">
        <v>0.0</v>
      </c>
      <c r="I58" s="4">
        <v>0.0</v>
      </c>
      <c r="J58" s="4">
        <v>0.0</v>
      </c>
      <c r="K58" s="4">
        <v>1.0</v>
      </c>
      <c r="L58" s="4">
        <v>2.0</v>
      </c>
      <c r="M58" s="4">
        <v>0.0</v>
      </c>
      <c r="N58" s="4">
        <v>0.0</v>
      </c>
      <c r="O58" s="4">
        <v>0.0</v>
      </c>
      <c r="P58" s="4">
        <v>1.0</v>
      </c>
      <c r="Q58" s="4">
        <v>1.0</v>
      </c>
      <c r="R58" s="4">
        <v>1.0</v>
      </c>
      <c r="S58" s="4">
        <v>2.0</v>
      </c>
      <c r="T58" s="4">
        <v>0.0</v>
      </c>
      <c r="U58" s="4">
        <v>0.0</v>
      </c>
      <c r="V58" s="4">
        <v>0.0</v>
      </c>
      <c r="W58" s="4">
        <v>1.0</v>
      </c>
      <c r="X58" s="4">
        <v>0.0</v>
      </c>
      <c r="Y58" s="4">
        <v>0.0</v>
      </c>
      <c r="Z58" s="4">
        <v>2.0</v>
      </c>
      <c r="AA58" s="4">
        <v>0.0</v>
      </c>
      <c r="AB58" s="4">
        <v>0.0</v>
      </c>
      <c r="AC58" s="4">
        <v>0.0</v>
      </c>
      <c r="AD58" s="4">
        <v>0.0</v>
      </c>
      <c r="AE58" s="4">
        <v>0.0</v>
      </c>
      <c r="AF58" s="4">
        <v>0.0</v>
      </c>
      <c r="AG58" s="4">
        <v>0.0</v>
      </c>
      <c r="AH58" s="4">
        <v>2.0</v>
      </c>
      <c r="AI58" s="4">
        <v>0.0</v>
      </c>
    </row>
    <row r="59" ht="12.75" customHeight="1">
      <c r="A59" s="4">
        <v>331383.0</v>
      </c>
      <c r="B59" s="4">
        <v>0.0</v>
      </c>
      <c r="C59" s="4">
        <v>0.0</v>
      </c>
      <c r="D59" s="4">
        <v>2.0</v>
      </c>
      <c r="E59" s="4">
        <v>0.0</v>
      </c>
      <c r="F59" s="4">
        <v>0.0</v>
      </c>
      <c r="G59" s="4">
        <v>0.0</v>
      </c>
      <c r="H59" s="4">
        <v>0.0</v>
      </c>
      <c r="I59" s="4">
        <v>0.0</v>
      </c>
      <c r="J59" s="4">
        <v>0.0</v>
      </c>
      <c r="K59" s="4">
        <v>0.0</v>
      </c>
      <c r="L59" s="4">
        <v>2.0</v>
      </c>
      <c r="M59" s="4">
        <v>0.0</v>
      </c>
      <c r="N59" s="4">
        <v>0.0</v>
      </c>
      <c r="O59" s="4">
        <v>0.0</v>
      </c>
      <c r="P59" s="4">
        <v>1.0</v>
      </c>
      <c r="Q59" s="4">
        <v>1.0</v>
      </c>
      <c r="R59" s="4">
        <v>1.0</v>
      </c>
      <c r="S59" s="4">
        <v>2.0</v>
      </c>
      <c r="T59" s="4">
        <v>0.0</v>
      </c>
      <c r="U59" s="4">
        <v>1.0</v>
      </c>
      <c r="V59" s="4">
        <v>0.0</v>
      </c>
      <c r="W59" s="4">
        <v>0.0</v>
      </c>
      <c r="X59" s="4">
        <v>0.0</v>
      </c>
      <c r="Y59" s="4">
        <v>1.0</v>
      </c>
      <c r="Z59" s="4">
        <v>2.0</v>
      </c>
      <c r="AA59" s="4">
        <v>0.0</v>
      </c>
      <c r="AB59" s="4">
        <v>0.0</v>
      </c>
      <c r="AC59" s="4">
        <v>0.0</v>
      </c>
      <c r="AD59" s="4">
        <v>0.0</v>
      </c>
      <c r="AE59" s="4">
        <v>1.0</v>
      </c>
      <c r="AF59" s="4">
        <v>0.0</v>
      </c>
      <c r="AG59" s="4">
        <v>0.0</v>
      </c>
      <c r="AH59" s="4">
        <v>0.0</v>
      </c>
      <c r="AI59" s="4">
        <v>0.0</v>
      </c>
    </row>
    <row r="60" ht="12.75" customHeight="1">
      <c r="A60" s="4">
        <v>333781.0</v>
      </c>
      <c r="B60" s="4">
        <v>0.0</v>
      </c>
      <c r="C60" s="4">
        <v>0.0</v>
      </c>
      <c r="D60" s="4">
        <v>2.0</v>
      </c>
      <c r="E60" s="4">
        <v>2.0</v>
      </c>
      <c r="F60" s="4">
        <v>0.0</v>
      </c>
      <c r="G60" s="4">
        <v>0.0</v>
      </c>
      <c r="H60" s="4">
        <v>0.0</v>
      </c>
      <c r="I60" s="4">
        <v>0.0</v>
      </c>
      <c r="J60" s="4">
        <v>0.0</v>
      </c>
      <c r="K60" s="4">
        <v>0.0</v>
      </c>
      <c r="L60" s="4">
        <v>0.0</v>
      </c>
      <c r="M60" s="4">
        <v>0.0</v>
      </c>
      <c r="N60" s="4">
        <v>0.0</v>
      </c>
      <c r="O60" s="4">
        <v>0.0</v>
      </c>
      <c r="P60" s="4">
        <v>1.0</v>
      </c>
      <c r="Q60" s="4">
        <v>1.0</v>
      </c>
      <c r="R60" s="4">
        <v>1.0</v>
      </c>
      <c r="S60" s="4">
        <v>2.0</v>
      </c>
      <c r="T60" s="4">
        <v>0.0</v>
      </c>
      <c r="U60" s="4">
        <v>0.0</v>
      </c>
      <c r="V60" s="4">
        <v>0.0</v>
      </c>
      <c r="W60" s="4">
        <v>1.0</v>
      </c>
      <c r="X60" s="4">
        <v>0.0</v>
      </c>
      <c r="Y60" s="4">
        <v>1.0</v>
      </c>
      <c r="Z60" s="4">
        <v>0.0</v>
      </c>
      <c r="AA60" s="4">
        <v>0.0</v>
      </c>
      <c r="AB60" s="4">
        <v>0.0</v>
      </c>
      <c r="AC60" s="4">
        <v>0.0</v>
      </c>
      <c r="AD60" s="4">
        <v>1.0</v>
      </c>
      <c r="AE60" s="4">
        <v>0.0</v>
      </c>
      <c r="AF60" s="4">
        <v>0.0</v>
      </c>
      <c r="AG60" s="4">
        <v>0.0</v>
      </c>
      <c r="AH60" s="4">
        <v>2.0</v>
      </c>
      <c r="AI60" s="4">
        <v>1.0</v>
      </c>
    </row>
    <row r="61" ht="12.75" customHeight="1">
      <c r="A61" s="4">
        <v>338780.0</v>
      </c>
      <c r="B61" s="4">
        <v>0.0</v>
      </c>
      <c r="C61" s="4">
        <v>2.0</v>
      </c>
      <c r="D61" s="4">
        <v>2.0</v>
      </c>
      <c r="E61" s="4">
        <v>2.0</v>
      </c>
      <c r="F61" s="4">
        <v>0.0</v>
      </c>
      <c r="G61" s="4">
        <v>0.0</v>
      </c>
      <c r="H61" s="4">
        <v>0.0</v>
      </c>
      <c r="I61" s="4">
        <v>0.0</v>
      </c>
      <c r="J61" s="4">
        <v>0.0</v>
      </c>
      <c r="K61" s="4">
        <v>0.0</v>
      </c>
      <c r="L61" s="4">
        <v>2.0</v>
      </c>
      <c r="M61" s="4">
        <v>0.0</v>
      </c>
      <c r="N61" s="4">
        <v>1.0</v>
      </c>
      <c r="O61" s="4">
        <v>0.0</v>
      </c>
      <c r="P61" s="4">
        <v>1.0</v>
      </c>
      <c r="Q61" s="4">
        <v>1.0</v>
      </c>
      <c r="R61" s="4">
        <v>1.0</v>
      </c>
      <c r="S61" s="4">
        <v>2.0</v>
      </c>
      <c r="T61" s="4">
        <v>0.0</v>
      </c>
      <c r="U61" s="4">
        <v>0.0</v>
      </c>
      <c r="V61" s="4">
        <v>0.0</v>
      </c>
      <c r="W61" s="4">
        <v>0.0</v>
      </c>
      <c r="X61" s="4">
        <v>0.0</v>
      </c>
      <c r="Y61" s="4">
        <v>2.0</v>
      </c>
      <c r="Z61" s="4">
        <v>0.0</v>
      </c>
      <c r="AA61" s="4">
        <v>0.0</v>
      </c>
      <c r="AB61" s="4">
        <v>0.0</v>
      </c>
      <c r="AC61" s="4">
        <v>0.0</v>
      </c>
      <c r="AD61" s="4">
        <v>1.0</v>
      </c>
      <c r="AE61" s="4">
        <v>0.0</v>
      </c>
      <c r="AF61" s="4">
        <v>0.0</v>
      </c>
      <c r="AG61" s="4">
        <v>0.0</v>
      </c>
      <c r="AH61" s="4">
        <v>2.0</v>
      </c>
      <c r="AI61" s="4">
        <v>1.0</v>
      </c>
    </row>
    <row r="62" ht="12.75" customHeight="1">
      <c r="A62" s="4">
        <v>340271.0</v>
      </c>
      <c r="B62" s="4">
        <v>2.0</v>
      </c>
      <c r="C62" s="4">
        <v>2.0</v>
      </c>
      <c r="D62" s="4">
        <v>2.0</v>
      </c>
      <c r="E62" s="4">
        <v>2.0</v>
      </c>
      <c r="F62" s="4">
        <v>0.0</v>
      </c>
      <c r="G62" s="4">
        <v>0.0</v>
      </c>
      <c r="H62" s="4">
        <v>0.0</v>
      </c>
      <c r="I62" s="4">
        <v>2.0</v>
      </c>
      <c r="J62" s="4">
        <v>0.0</v>
      </c>
      <c r="K62" s="4">
        <v>0.0</v>
      </c>
      <c r="L62" s="4">
        <v>2.0</v>
      </c>
      <c r="M62" s="4">
        <v>0.0</v>
      </c>
      <c r="N62" s="4">
        <v>0.0</v>
      </c>
      <c r="O62" s="4">
        <v>0.0</v>
      </c>
      <c r="P62" s="4">
        <v>1.0</v>
      </c>
      <c r="Q62" s="4">
        <v>1.0</v>
      </c>
      <c r="R62" s="4">
        <v>1.0</v>
      </c>
      <c r="S62" s="4">
        <v>0.0</v>
      </c>
      <c r="T62" s="4">
        <v>0.0</v>
      </c>
      <c r="U62" s="4">
        <v>0.0</v>
      </c>
      <c r="V62" s="4">
        <v>0.0</v>
      </c>
      <c r="W62" s="4">
        <v>1.0</v>
      </c>
      <c r="X62" s="4">
        <v>0.0</v>
      </c>
      <c r="Y62" s="4">
        <v>0.0</v>
      </c>
      <c r="Z62" s="4">
        <v>2.0</v>
      </c>
      <c r="AA62" s="4">
        <v>0.0</v>
      </c>
      <c r="AB62" s="4">
        <v>2.0</v>
      </c>
      <c r="AC62" s="4">
        <v>0.0</v>
      </c>
      <c r="AD62" s="4">
        <v>0.0</v>
      </c>
      <c r="AE62" s="4">
        <v>0.0</v>
      </c>
      <c r="AF62" s="4">
        <v>0.0</v>
      </c>
      <c r="AG62" s="4">
        <v>0.0</v>
      </c>
      <c r="AH62" s="4">
        <v>0.0</v>
      </c>
      <c r="AI62" s="4">
        <v>0.0</v>
      </c>
    </row>
    <row r="63" ht="12.75" customHeight="1">
      <c r="A63" s="4">
        <v>340430.0</v>
      </c>
      <c r="B63" s="4">
        <v>0.0</v>
      </c>
      <c r="C63" s="4">
        <v>2.0</v>
      </c>
      <c r="D63" s="4">
        <v>2.0</v>
      </c>
      <c r="E63" s="4">
        <v>2.0</v>
      </c>
      <c r="F63" s="4">
        <v>0.0</v>
      </c>
      <c r="G63" s="4">
        <v>0.0</v>
      </c>
      <c r="H63" s="4">
        <v>0.0</v>
      </c>
      <c r="I63" s="4">
        <v>0.0</v>
      </c>
      <c r="J63" s="4">
        <v>1.0</v>
      </c>
      <c r="K63" s="4">
        <v>0.0</v>
      </c>
      <c r="L63" s="4">
        <v>2.0</v>
      </c>
      <c r="M63" s="4">
        <v>1.0</v>
      </c>
      <c r="N63" s="4">
        <v>0.0</v>
      </c>
      <c r="O63" s="4">
        <v>0.0</v>
      </c>
      <c r="P63" s="4">
        <v>0.0</v>
      </c>
      <c r="Q63" s="4">
        <v>1.0</v>
      </c>
      <c r="R63" s="4">
        <v>1.0</v>
      </c>
      <c r="S63" s="4">
        <v>0.0</v>
      </c>
      <c r="T63" s="4">
        <v>0.0</v>
      </c>
      <c r="U63" s="4">
        <v>0.0</v>
      </c>
      <c r="V63" s="4">
        <v>0.0</v>
      </c>
      <c r="W63" s="4">
        <v>0.0</v>
      </c>
      <c r="X63" s="4">
        <v>0.0</v>
      </c>
      <c r="Y63" s="4">
        <v>1.0</v>
      </c>
      <c r="Z63" s="4">
        <v>0.0</v>
      </c>
      <c r="AA63" s="4">
        <v>0.0</v>
      </c>
      <c r="AB63" s="4">
        <v>2.0</v>
      </c>
      <c r="AC63" s="4">
        <v>0.0</v>
      </c>
      <c r="AD63" s="4">
        <v>0.0</v>
      </c>
      <c r="AE63" s="4">
        <v>0.0</v>
      </c>
      <c r="AF63" s="4">
        <v>2.0</v>
      </c>
      <c r="AG63" s="4">
        <v>0.0</v>
      </c>
      <c r="AH63" s="4">
        <v>2.0</v>
      </c>
      <c r="AI63" s="4">
        <v>0.0</v>
      </c>
    </row>
    <row r="64" ht="12.75" customHeight="1">
      <c r="A64" s="4">
        <v>343021.0</v>
      </c>
      <c r="B64" s="4">
        <v>0.0</v>
      </c>
      <c r="C64" s="4">
        <v>0.0</v>
      </c>
      <c r="D64" s="4">
        <v>2.0</v>
      </c>
      <c r="E64" s="4">
        <v>2.0</v>
      </c>
      <c r="F64" s="4">
        <v>2.0</v>
      </c>
      <c r="G64" s="4">
        <v>2.0</v>
      </c>
      <c r="H64" s="4">
        <v>0.0</v>
      </c>
      <c r="I64" s="4">
        <v>1.0</v>
      </c>
      <c r="J64" s="4">
        <v>1.0</v>
      </c>
      <c r="K64" s="4">
        <v>0.0</v>
      </c>
      <c r="L64" s="4">
        <v>2.0</v>
      </c>
      <c r="M64" s="4">
        <v>0.0</v>
      </c>
      <c r="N64" s="4">
        <v>0.0</v>
      </c>
      <c r="O64" s="4">
        <v>0.0</v>
      </c>
      <c r="P64" s="4">
        <v>1.0</v>
      </c>
      <c r="Q64" s="4">
        <v>1.0</v>
      </c>
      <c r="R64" s="4">
        <v>1.0</v>
      </c>
      <c r="S64" s="4">
        <v>2.0</v>
      </c>
      <c r="T64" s="4">
        <v>0.0</v>
      </c>
      <c r="U64" s="4">
        <v>0.0</v>
      </c>
      <c r="V64" s="4">
        <v>0.0</v>
      </c>
      <c r="W64" s="4">
        <v>1.0</v>
      </c>
      <c r="X64" s="4">
        <v>2.0</v>
      </c>
      <c r="Y64" s="4">
        <v>1.0</v>
      </c>
      <c r="Z64" s="4">
        <v>0.0</v>
      </c>
      <c r="AA64" s="4">
        <v>0.0</v>
      </c>
      <c r="AB64" s="4">
        <v>2.0</v>
      </c>
      <c r="AC64" s="4">
        <v>0.0</v>
      </c>
      <c r="AD64" s="4">
        <v>0.0</v>
      </c>
      <c r="AE64" s="4">
        <v>0.0</v>
      </c>
      <c r="AF64" s="4">
        <v>0.0</v>
      </c>
      <c r="AG64" s="4">
        <v>0.0</v>
      </c>
      <c r="AH64" s="4">
        <v>2.0</v>
      </c>
      <c r="AI64" s="4">
        <v>1.0</v>
      </c>
    </row>
    <row r="65" ht="12.75" customHeight="1">
      <c r="A65" s="4">
        <v>344961.0</v>
      </c>
      <c r="B65" s="4">
        <v>0.0</v>
      </c>
      <c r="C65" s="4">
        <v>2.0</v>
      </c>
      <c r="D65" s="4">
        <v>2.0</v>
      </c>
      <c r="E65" s="4">
        <v>2.0</v>
      </c>
      <c r="F65" s="4">
        <v>0.0</v>
      </c>
      <c r="G65" s="4">
        <v>1.0</v>
      </c>
      <c r="H65" s="4">
        <v>0.0</v>
      </c>
      <c r="I65" s="4">
        <v>0.0</v>
      </c>
      <c r="J65" s="4">
        <v>1.0</v>
      </c>
      <c r="K65" s="4">
        <v>0.0</v>
      </c>
      <c r="L65" s="4">
        <v>2.0</v>
      </c>
      <c r="M65" s="4">
        <v>0.0</v>
      </c>
      <c r="N65" s="4">
        <v>0.0</v>
      </c>
      <c r="O65" s="4">
        <v>0.0</v>
      </c>
      <c r="P65" s="4">
        <v>1.0</v>
      </c>
      <c r="Q65" s="4">
        <v>1.0</v>
      </c>
      <c r="R65" s="4">
        <v>1.0</v>
      </c>
      <c r="S65" s="4">
        <v>0.0</v>
      </c>
      <c r="T65" s="4">
        <v>0.0</v>
      </c>
      <c r="U65" s="4">
        <v>0.0</v>
      </c>
      <c r="V65" s="4">
        <v>0.0</v>
      </c>
      <c r="W65" s="4">
        <v>0.0</v>
      </c>
      <c r="X65" s="4">
        <v>0.0</v>
      </c>
      <c r="Y65" s="4">
        <v>0.0</v>
      </c>
      <c r="Z65" s="4">
        <v>0.0</v>
      </c>
      <c r="AA65" s="4">
        <v>0.0</v>
      </c>
      <c r="AB65" s="4">
        <v>2.0</v>
      </c>
      <c r="AC65" s="4">
        <v>2.0</v>
      </c>
      <c r="AD65" s="4">
        <v>0.0</v>
      </c>
      <c r="AE65" s="4">
        <v>1.0</v>
      </c>
      <c r="AF65" s="4">
        <v>0.0</v>
      </c>
      <c r="AG65" s="4">
        <v>0.0</v>
      </c>
      <c r="AH65" s="4">
        <v>2.0</v>
      </c>
      <c r="AI65" s="4">
        <v>1.0</v>
      </c>
    </row>
    <row r="66" ht="12.75" customHeight="1">
      <c r="A66" s="4">
        <v>345177.0</v>
      </c>
      <c r="B66" s="4">
        <v>0.0</v>
      </c>
      <c r="C66" s="4">
        <v>2.0</v>
      </c>
      <c r="D66" s="4">
        <v>2.0</v>
      </c>
      <c r="E66" s="4">
        <v>2.0</v>
      </c>
      <c r="F66" s="4">
        <v>0.0</v>
      </c>
      <c r="G66" s="4">
        <v>0.0</v>
      </c>
      <c r="H66" s="4">
        <v>0.0</v>
      </c>
      <c r="I66" s="4">
        <v>0.0</v>
      </c>
      <c r="J66" s="4">
        <v>1.0</v>
      </c>
      <c r="K66" s="4">
        <v>0.0</v>
      </c>
      <c r="L66" s="4">
        <v>2.0</v>
      </c>
      <c r="M66" s="4">
        <v>0.0</v>
      </c>
      <c r="N66" s="4">
        <v>0.0</v>
      </c>
      <c r="O66" s="4">
        <v>0.0</v>
      </c>
      <c r="P66" s="4">
        <v>0.0</v>
      </c>
      <c r="Q66" s="4">
        <v>1.0</v>
      </c>
      <c r="R66" s="4">
        <v>1.0</v>
      </c>
      <c r="S66" s="4">
        <v>2.0</v>
      </c>
      <c r="T66" s="4">
        <v>0.0</v>
      </c>
      <c r="U66" s="4">
        <v>0.0</v>
      </c>
      <c r="V66" s="4">
        <v>0.0</v>
      </c>
      <c r="W66" s="4">
        <v>1.0</v>
      </c>
      <c r="X66" s="4">
        <v>2.0</v>
      </c>
      <c r="Y66" s="4">
        <v>1.0</v>
      </c>
      <c r="Z66" s="4">
        <v>0.0</v>
      </c>
      <c r="AA66" s="4">
        <v>1.0</v>
      </c>
      <c r="AB66" s="4">
        <v>2.0</v>
      </c>
      <c r="AC66" s="4">
        <v>0.0</v>
      </c>
      <c r="AD66" s="4">
        <v>0.0</v>
      </c>
      <c r="AE66" s="4">
        <v>0.0</v>
      </c>
      <c r="AF66" s="4">
        <v>0.0</v>
      </c>
      <c r="AG66" s="4">
        <v>0.0</v>
      </c>
      <c r="AH66" s="4">
        <v>2.0</v>
      </c>
      <c r="AI66" s="4">
        <v>1.0</v>
      </c>
    </row>
    <row r="67" ht="12.75" customHeight="1">
      <c r="A67" s="4">
        <v>345858.0</v>
      </c>
      <c r="B67" s="4">
        <v>0.0</v>
      </c>
      <c r="C67" s="4">
        <v>2.0</v>
      </c>
      <c r="D67" s="4">
        <v>2.0</v>
      </c>
      <c r="E67" s="4">
        <v>2.0</v>
      </c>
      <c r="F67" s="4">
        <v>0.0</v>
      </c>
      <c r="G67" s="4">
        <v>0.0</v>
      </c>
      <c r="H67" s="4">
        <v>0.0</v>
      </c>
      <c r="I67" s="4">
        <v>0.0</v>
      </c>
      <c r="J67" s="4">
        <v>0.0</v>
      </c>
      <c r="K67" s="4">
        <v>0.0</v>
      </c>
      <c r="L67" s="4">
        <v>2.0</v>
      </c>
      <c r="M67" s="4">
        <v>0.0</v>
      </c>
      <c r="N67" s="4">
        <v>1.0</v>
      </c>
      <c r="O67" s="4">
        <v>0.0</v>
      </c>
      <c r="P67" s="4">
        <v>1.0</v>
      </c>
      <c r="Q67" s="4">
        <v>1.0</v>
      </c>
      <c r="R67" s="4">
        <v>1.0</v>
      </c>
      <c r="S67" s="4">
        <v>0.0</v>
      </c>
      <c r="T67" s="4">
        <v>0.0</v>
      </c>
      <c r="U67" s="4">
        <v>0.0</v>
      </c>
      <c r="V67" s="4">
        <v>0.0</v>
      </c>
      <c r="W67" s="4">
        <v>0.0</v>
      </c>
      <c r="X67" s="4">
        <v>0.0</v>
      </c>
      <c r="Y67" s="4">
        <v>0.0</v>
      </c>
      <c r="Z67" s="4">
        <v>0.0</v>
      </c>
      <c r="AA67" s="4">
        <v>0.0</v>
      </c>
      <c r="AB67" s="4">
        <v>2.0</v>
      </c>
      <c r="AC67" s="4">
        <v>0.0</v>
      </c>
      <c r="AD67" s="4">
        <v>0.0</v>
      </c>
      <c r="AE67" s="4">
        <v>0.0</v>
      </c>
      <c r="AF67" s="4">
        <v>0.0</v>
      </c>
      <c r="AG67" s="4">
        <v>2.0</v>
      </c>
      <c r="AH67" s="4">
        <v>2.0</v>
      </c>
      <c r="AI67" s="4">
        <v>1.0</v>
      </c>
    </row>
    <row r="68" ht="12.75" customHeight="1">
      <c r="A68" s="4">
        <v>348953.0</v>
      </c>
      <c r="B68" s="4">
        <v>0.0</v>
      </c>
      <c r="C68" s="4">
        <v>2.0</v>
      </c>
      <c r="D68" s="4">
        <v>2.0</v>
      </c>
      <c r="E68" s="4">
        <v>2.0</v>
      </c>
      <c r="F68" s="4">
        <v>0.0</v>
      </c>
      <c r="G68" s="4">
        <v>0.0</v>
      </c>
      <c r="H68" s="4">
        <v>0.0</v>
      </c>
      <c r="I68" s="4">
        <v>2.0</v>
      </c>
      <c r="J68" s="4">
        <v>0.0</v>
      </c>
      <c r="K68" s="4">
        <v>0.0</v>
      </c>
      <c r="L68" s="4">
        <v>2.0</v>
      </c>
      <c r="M68" s="4">
        <v>0.0</v>
      </c>
      <c r="N68" s="4">
        <v>0.0</v>
      </c>
      <c r="O68" s="4">
        <v>0.0</v>
      </c>
      <c r="P68" s="4">
        <v>1.0</v>
      </c>
      <c r="Q68" s="4">
        <v>1.0</v>
      </c>
      <c r="R68" s="4">
        <v>1.0</v>
      </c>
      <c r="S68" s="4">
        <v>0.0</v>
      </c>
      <c r="T68" s="4">
        <v>0.0</v>
      </c>
      <c r="U68" s="4">
        <v>0.0</v>
      </c>
      <c r="V68" s="4">
        <v>0.0</v>
      </c>
      <c r="W68" s="4">
        <v>0.0</v>
      </c>
      <c r="X68" s="4">
        <v>2.0</v>
      </c>
      <c r="Y68" s="4">
        <v>0.0</v>
      </c>
      <c r="Z68" s="4">
        <v>0.0</v>
      </c>
      <c r="AA68" s="4">
        <v>0.0</v>
      </c>
      <c r="AB68" s="4">
        <v>2.0</v>
      </c>
      <c r="AC68" s="4">
        <v>2.0</v>
      </c>
      <c r="AD68" s="4">
        <v>0.0</v>
      </c>
      <c r="AE68" s="4">
        <v>0.0</v>
      </c>
      <c r="AF68" s="4">
        <v>0.0</v>
      </c>
      <c r="AG68" s="4">
        <v>2.0</v>
      </c>
      <c r="AH68" s="4">
        <v>2.0</v>
      </c>
      <c r="AI68" s="4">
        <v>1.0</v>
      </c>
    </row>
    <row r="69" ht="12.75" customHeight="1">
      <c r="A69" s="4">
        <v>350633.0</v>
      </c>
      <c r="B69" s="4">
        <v>0.0</v>
      </c>
      <c r="C69" s="4">
        <v>0.0</v>
      </c>
      <c r="D69" s="4">
        <v>2.0</v>
      </c>
      <c r="E69" s="4">
        <v>0.0</v>
      </c>
      <c r="F69" s="4">
        <v>0.0</v>
      </c>
      <c r="G69" s="4">
        <v>0.0</v>
      </c>
      <c r="H69" s="4">
        <v>0.0</v>
      </c>
      <c r="I69" s="4">
        <v>0.0</v>
      </c>
      <c r="J69" s="4">
        <v>0.0</v>
      </c>
      <c r="K69" s="4">
        <v>0.0</v>
      </c>
      <c r="L69" s="4">
        <v>2.0</v>
      </c>
      <c r="M69" s="4">
        <v>0.0</v>
      </c>
      <c r="N69" s="4">
        <v>0.0</v>
      </c>
      <c r="O69" s="4">
        <v>0.0</v>
      </c>
      <c r="P69" s="4">
        <v>1.0</v>
      </c>
      <c r="Q69" s="4">
        <v>1.0</v>
      </c>
      <c r="R69" s="4">
        <v>1.0</v>
      </c>
      <c r="S69" s="4">
        <v>2.0</v>
      </c>
      <c r="T69" s="4">
        <v>0.0</v>
      </c>
      <c r="U69" s="4">
        <v>0.0</v>
      </c>
      <c r="V69" s="4">
        <v>0.0</v>
      </c>
      <c r="W69" s="4">
        <v>0.0</v>
      </c>
      <c r="X69" s="4">
        <v>0.0</v>
      </c>
      <c r="Y69" s="4">
        <v>1.0</v>
      </c>
      <c r="Z69" s="4">
        <v>0.0</v>
      </c>
      <c r="AA69" s="4">
        <v>1.0</v>
      </c>
      <c r="AB69" s="4">
        <v>0.0</v>
      </c>
      <c r="AC69" s="4">
        <v>0.0</v>
      </c>
      <c r="AD69" s="4">
        <v>0.0</v>
      </c>
      <c r="AE69" s="4">
        <v>0.0</v>
      </c>
      <c r="AF69" s="4">
        <v>0.0</v>
      </c>
      <c r="AG69" s="4">
        <v>0.0</v>
      </c>
      <c r="AH69" s="4">
        <v>0.0</v>
      </c>
      <c r="AI69" s="4">
        <v>0.0</v>
      </c>
    </row>
    <row r="70" ht="12.75" customHeight="1">
      <c r="A70" s="4">
        <v>351317.0</v>
      </c>
      <c r="B70" s="4">
        <v>0.0</v>
      </c>
      <c r="C70" s="4">
        <v>0.0</v>
      </c>
      <c r="D70" s="4">
        <v>2.0</v>
      </c>
      <c r="E70" s="4">
        <v>2.0</v>
      </c>
      <c r="F70" s="4">
        <v>2.0</v>
      </c>
      <c r="G70" s="4">
        <v>2.0</v>
      </c>
      <c r="H70" s="4">
        <v>0.0</v>
      </c>
      <c r="I70" s="4">
        <v>0.0</v>
      </c>
      <c r="J70" s="4">
        <v>1.0</v>
      </c>
      <c r="K70" s="4">
        <v>0.0</v>
      </c>
      <c r="L70" s="4">
        <v>2.0</v>
      </c>
      <c r="M70" s="4">
        <v>0.0</v>
      </c>
      <c r="N70" s="4">
        <v>0.0</v>
      </c>
      <c r="O70" s="4">
        <v>0.0</v>
      </c>
      <c r="P70" s="4">
        <v>1.0</v>
      </c>
      <c r="Q70" s="4">
        <v>1.0</v>
      </c>
      <c r="R70" s="4">
        <v>1.0</v>
      </c>
      <c r="S70" s="4">
        <v>0.0</v>
      </c>
      <c r="T70" s="4">
        <v>0.0</v>
      </c>
      <c r="U70" s="4">
        <v>0.0</v>
      </c>
      <c r="V70" s="4">
        <v>0.0</v>
      </c>
      <c r="W70" s="4">
        <v>1.0</v>
      </c>
      <c r="X70" s="4">
        <v>0.0</v>
      </c>
      <c r="Y70" s="4">
        <v>1.0</v>
      </c>
      <c r="Z70" s="4">
        <v>2.0</v>
      </c>
      <c r="AA70" s="4">
        <v>0.0</v>
      </c>
      <c r="AB70" s="4">
        <v>0.0</v>
      </c>
      <c r="AC70" s="4">
        <v>0.0</v>
      </c>
      <c r="AD70" s="4">
        <v>0.0</v>
      </c>
      <c r="AE70" s="4">
        <v>1.0</v>
      </c>
      <c r="AF70" s="4">
        <v>0.0</v>
      </c>
      <c r="AG70" s="4">
        <v>0.0</v>
      </c>
      <c r="AH70" s="4">
        <v>2.0</v>
      </c>
      <c r="AI70" s="4">
        <v>0.0</v>
      </c>
    </row>
    <row r="71" ht="12.75" customHeight="1">
      <c r="A71" s="4">
        <v>352633.0</v>
      </c>
      <c r="B71" s="4">
        <v>0.0</v>
      </c>
      <c r="C71" s="4">
        <v>2.0</v>
      </c>
      <c r="D71" s="4">
        <v>2.0</v>
      </c>
      <c r="E71" s="4">
        <v>2.0</v>
      </c>
      <c r="F71" s="4">
        <v>0.0</v>
      </c>
      <c r="G71" s="4">
        <v>0.0</v>
      </c>
      <c r="H71" s="4">
        <v>0.0</v>
      </c>
      <c r="I71" s="4">
        <v>0.0</v>
      </c>
      <c r="J71" s="4">
        <v>0.0</v>
      </c>
      <c r="K71" s="4">
        <v>0.0</v>
      </c>
      <c r="L71" s="4">
        <v>2.0</v>
      </c>
      <c r="M71" s="4">
        <v>0.0</v>
      </c>
      <c r="N71" s="4">
        <v>0.0</v>
      </c>
      <c r="O71" s="4">
        <v>0.0</v>
      </c>
      <c r="P71" s="4">
        <v>1.0</v>
      </c>
      <c r="Q71" s="4">
        <v>1.0</v>
      </c>
      <c r="R71" s="4">
        <v>1.0</v>
      </c>
      <c r="S71" s="4">
        <v>1.0</v>
      </c>
      <c r="T71" s="4">
        <v>0.0</v>
      </c>
      <c r="U71" s="4">
        <v>0.0</v>
      </c>
      <c r="V71" s="4">
        <v>1.0</v>
      </c>
      <c r="W71" s="4">
        <v>0.0</v>
      </c>
      <c r="X71" s="4">
        <v>2.0</v>
      </c>
      <c r="Y71" s="4">
        <v>1.0</v>
      </c>
      <c r="Z71" s="4">
        <v>0.0</v>
      </c>
      <c r="AA71" s="4">
        <v>0.0</v>
      </c>
      <c r="AB71" s="4">
        <v>2.0</v>
      </c>
      <c r="AC71" s="4">
        <v>0.0</v>
      </c>
      <c r="AD71" s="4">
        <v>0.0</v>
      </c>
      <c r="AE71" s="4">
        <v>1.0</v>
      </c>
      <c r="AF71" s="4">
        <v>0.0</v>
      </c>
      <c r="AG71" s="4">
        <v>0.0</v>
      </c>
      <c r="AH71" s="4">
        <v>2.0</v>
      </c>
      <c r="AI71" s="4">
        <v>0.0</v>
      </c>
    </row>
    <row r="72" ht="12.75" customHeight="1">
      <c r="A72" s="4">
        <v>356450.0</v>
      </c>
      <c r="B72" s="4">
        <v>0.0</v>
      </c>
      <c r="C72" s="4">
        <v>2.0</v>
      </c>
      <c r="D72" s="4">
        <v>2.0</v>
      </c>
      <c r="E72" s="4">
        <v>2.0</v>
      </c>
      <c r="F72" s="4">
        <v>0.0</v>
      </c>
      <c r="G72" s="4">
        <v>0.0</v>
      </c>
      <c r="H72" s="4">
        <v>0.0</v>
      </c>
      <c r="I72" s="4">
        <v>0.0</v>
      </c>
      <c r="J72" s="4">
        <v>1.0</v>
      </c>
      <c r="K72" s="4">
        <v>0.0</v>
      </c>
      <c r="L72" s="4">
        <v>2.0</v>
      </c>
      <c r="M72" s="4">
        <v>0.0</v>
      </c>
      <c r="N72" s="4">
        <v>1.0</v>
      </c>
      <c r="O72" s="4">
        <v>0.0</v>
      </c>
      <c r="P72" s="4">
        <v>1.0</v>
      </c>
      <c r="Q72" s="4">
        <v>1.0</v>
      </c>
      <c r="R72" s="4">
        <v>1.0</v>
      </c>
      <c r="S72" s="4">
        <v>0.0</v>
      </c>
      <c r="T72" s="4">
        <v>0.0</v>
      </c>
      <c r="U72" s="4">
        <v>1.0</v>
      </c>
      <c r="V72" s="4">
        <v>0.0</v>
      </c>
      <c r="W72" s="4">
        <v>1.0</v>
      </c>
      <c r="X72" s="4">
        <v>2.0</v>
      </c>
      <c r="Y72" s="4">
        <v>1.0</v>
      </c>
      <c r="Z72" s="4">
        <v>1.0</v>
      </c>
      <c r="AA72" s="4">
        <v>0.0</v>
      </c>
      <c r="AB72" s="4">
        <v>2.0</v>
      </c>
      <c r="AC72" s="4">
        <v>0.0</v>
      </c>
      <c r="AD72" s="4">
        <v>0.0</v>
      </c>
      <c r="AE72" s="4">
        <v>0.0</v>
      </c>
      <c r="AF72" s="4">
        <v>0.0</v>
      </c>
      <c r="AG72" s="4">
        <v>2.0</v>
      </c>
      <c r="AH72" s="4">
        <v>2.0</v>
      </c>
      <c r="AI72" s="4">
        <v>0.0</v>
      </c>
    </row>
    <row r="73" ht="12.75" customHeight="1">
      <c r="A73" s="4">
        <v>356759.0</v>
      </c>
      <c r="B73" s="4">
        <v>0.0</v>
      </c>
      <c r="C73" s="4">
        <v>2.0</v>
      </c>
      <c r="D73" s="4">
        <v>2.0</v>
      </c>
      <c r="E73" s="4">
        <v>2.0</v>
      </c>
      <c r="F73" s="4">
        <v>0.0</v>
      </c>
      <c r="G73" s="4">
        <v>0.0</v>
      </c>
      <c r="H73" s="4">
        <v>0.0</v>
      </c>
      <c r="I73" s="4">
        <v>2.0</v>
      </c>
      <c r="J73" s="4">
        <v>0.0</v>
      </c>
      <c r="K73" s="4">
        <v>0.0</v>
      </c>
      <c r="L73" s="4">
        <v>0.0</v>
      </c>
      <c r="M73" s="4">
        <v>0.0</v>
      </c>
      <c r="N73" s="4">
        <v>1.0</v>
      </c>
      <c r="O73" s="4">
        <v>0.0</v>
      </c>
      <c r="P73" s="4">
        <v>1.0</v>
      </c>
      <c r="Q73" s="4">
        <v>1.0</v>
      </c>
      <c r="R73" s="4">
        <v>1.0</v>
      </c>
      <c r="S73" s="4">
        <v>0.0</v>
      </c>
      <c r="T73" s="4">
        <v>0.0</v>
      </c>
      <c r="U73" s="4">
        <v>0.0</v>
      </c>
      <c r="V73" s="4">
        <v>0.0</v>
      </c>
      <c r="W73" s="4">
        <v>0.0</v>
      </c>
      <c r="X73" s="4">
        <v>0.0</v>
      </c>
      <c r="Y73" s="4">
        <v>1.0</v>
      </c>
      <c r="Z73" s="4">
        <v>0.0</v>
      </c>
      <c r="AA73" s="4">
        <v>0.0</v>
      </c>
      <c r="AB73" s="4">
        <v>0.0</v>
      </c>
      <c r="AC73" s="4">
        <v>0.0</v>
      </c>
      <c r="AD73" s="4">
        <v>0.0</v>
      </c>
      <c r="AE73" s="4">
        <v>0.0</v>
      </c>
      <c r="AF73" s="4">
        <v>0.0</v>
      </c>
      <c r="AG73" s="4">
        <v>0.0</v>
      </c>
      <c r="AH73" s="4">
        <v>2.0</v>
      </c>
      <c r="AI73" s="4">
        <v>1.0</v>
      </c>
    </row>
    <row r="74" ht="12.75" customHeight="1">
      <c r="A74" s="4">
        <v>356832.0</v>
      </c>
      <c r="B74" s="4">
        <v>0.0</v>
      </c>
      <c r="C74" s="4">
        <v>2.0</v>
      </c>
      <c r="D74" s="4">
        <v>2.0</v>
      </c>
      <c r="E74" s="4">
        <v>2.0</v>
      </c>
      <c r="F74" s="4">
        <v>0.0</v>
      </c>
      <c r="G74" s="4">
        <v>0.0</v>
      </c>
      <c r="H74" s="4">
        <v>0.0</v>
      </c>
      <c r="I74" s="4">
        <v>2.0</v>
      </c>
      <c r="J74" s="4">
        <v>0.0</v>
      </c>
      <c r="K74" s="4">
        <v>0.0</v>
      </c>
      <c r="L74" s="4">
        <v>2.0</v>
      </c>
      <c r="M74" s="4">
        <v>0.0</v>
      </c>
      <c r="N74" s="4">
        <v>0.0</v>
      </c>
      <c r="O74" s="4">
        <v>0.0</v>
      </c>
      <c r="P74" s="4">
        <v>1.0</v>
      </c>
      <c r="Q74" s="4">
        <v>1.0</v>
      </c>
      <c r="R74" s="4">
        <v>1.0</v>
      </c>
      <c r="S74" s="4">
        <v>0.0</v>
      </c>
      <c r="T74" s="4">
        <v>0.0</v>
      </c>
      <c r="U74" s="4">
        <v>0.0</v>
      </c>
      <c r="V74" s="4">
        <v>0.0</v>
      </c>
      <c r="W74" s="4">
        <v>1.0</v>
      </c>
      <c r="X74" s="4">
        <v>0.0</v>
      </c>
      <c r="Y74" s="4">
        <v>0.0</v>
      </c>
      <c r="Z74" s="4">
        <v>2.0</v>
      </c>
      <c r="AA74" s="4">
        <v>0.0</v>
      </c>
      <c r="AB74" s="4">
        <v>0.0</v>
      </c>
      <c r="AC74" s="4">
        <v>0.0</v>
      </c>
      <c r="AD74" s="4">
        <v>0.0</v>
      </c>
      <c r="AE74" s="4">
        <v>0.0</v>
      </c>
      <c r="AF74" s="4">
        <v>0.0</v>
      </c>
      <c r="AG74" s="4">
        <v>0.0</v>
      </c>
      <c r="AH74" s="4">
        <v>2.0</v>
      </c>
      <c r="AI74" s="4">
        <v>0.0</v>
      </c>
    </row>
    <row r="75" ht="12.75" customHeight="1">
      <c r="A75" s="4">
        <v>357019.0</v>
      </c>
      <c r="B75" s="4">
        <v>0.0</v>
      </c>
      <c r="C75" s="4">
        <v>0.0</v>
      </c>
      <c r="D75" s="4">
        <v>2.0</v>
      </c>
      <c r="E75" s="4">
        <v>0.0</v>
      </c>
      <c r="F75" s="4">
        <v>2.0</v>
      </c>
      <c r="G75" s="4">
        <v>2.0</v>
      </c>
      <c r="H75" s="4">
        <v>0.0</v>
      </c>
      <c r="I75" s="4">
        <v>2.0</v>
      </c>
      <c r="J75" s="4">
        <v>1.0</v>
      </c>
      <c r="K75" s="4">
        <v>0.0</v>
      </c>
      <c r="L75" s="4">
        <v>0.0</v>
      </c>
      <c r="M75" s="4">
        <v>0.0</v>
      </c>
      <c r="N75" s="4">
        <v>0.0</v>
      </c>
      <c r="O75" s="4">
        <v>0.0</v>
      </c>
      <c r="P75" s="4">
        <v>0.0</v>
      </c>
      <c r="Q75" s="4">
        <v>1.0</v>
      </c>
      <c r="R75" s="4">
        <v>1.0</v>
      </c>
      <c r="S75" s="4">
        <v>0.0</v>
      </c>
      <c r="T75" s="4">
        <v>0.0</v>
      </c>
      <c r="U75" s="4">
        <v>1.0</v>
      </c>
      <c r="V75" s="4">
        <v>0.0</v>
      </c>
      <c r="W75" s="4">
        <v>0.0</v>
      </c>
      <c r="X75" s="4">
        <v>0.0</v>
      </c>
      <c r="Y75" s="4">
        <v>1.0</v>
      </c>
      <c r="Z75" s="4">
        <v>0.0</v>
      </c>
      <c r="AA75" s="4">
        <v>1.0</v>
      </c>
      <c r="AB75" s="4">
        <v>2.0</v>
      </c>
      <c r="AC75" s="4">
        <v>0.0</v>
      </c>
      <c r="AD75" s="4">
        <v>0.0</v>
      </c>
      <c r="AE75" s="4">
        <v>0.0</v>
      </c>
      <c r="AF75" s="4">
        <v>0.0</v>
      </c>
      <c r="AG75" s="4">
        <v>0.0</v>
      </c>
      <c r="AH75" s="4">
        <v>0.0</v>
      </c>
      <c r="AI75" s="4">
        <v>0.0</v>
      </c>
    </row>
    <row r="76" ht="12.75" customHeight="1">
      <c r="A76" s="4">
        <v>357736.0</v>
      </c>
      <c r="B76" s="4">
        <v>1.0</v>
      </c>
      <c r="C76" s="4">
        <v>2.0</v>
      </c>
      <c r="D76" s="4">
        <v>2.0</v>
      </c>
      <c r="E76" s="4">
        <v>2.0</v>
      </c>
      <c r="F76" s="4">
        <v>0.0</v>
      </c>
      <c r="G76" s="4">
        <v>0.0</v>
      </c>
      <c r="H76" s="4">
        <v>0.0</v>
      </c>
      <c r="I76" s="4">
        <v>0.0</v>
      </c>
      <c r="J76" s="4">
        <v>0.0</v>
      </c>
      <c r="K76" s="4">
        <v>0.0</v>
      </c>
      <c r="L76" s="4">
        <v>2.0</v>
      </c>
      <c r="M76" s="4">
        <v>0.0</v>
      </c>
      <c r="N76" s="4">
        <v>0.0</v>
      </c>
      <c r="O76" s="4">
        <v>0.0</v>
      </c>
      <c r="P76" s="4">
        <v>1.0</v>
      </c>
      <c r="Q76" s="4">
        <v>1.0</v>
      </c>
      <c r="R76" s="4">
        <v>1.0</v>
      </c>
      <c r="S76" s="4">
        <v>0.0</v>
      </c>
      <c r="T76" s="4">
        <v>0.0</v>
      </c>
      <c r="U76" s="4">
        <v>2.0</v>
      </c>
      <c r="V76" s="4">
        <v>0.0</v>
      </c>
      <c r="W76" s="4">
        <v>1.0</v>
      </c>
      <c r="X76" s="4">
        <v>2.0</v>
      </c>
      <c r="Y76" s="4">
        <v>0.0</v>
      </c>
      <c r="Z76" s="4">
        <v>0.0</v>
      </c>
      <c r="AA76" s="4">
        <v>0.0</v>
      </c>
      <c r="AB76" s="4">
        <v>2.0</v>
      </c>
      <c r="AC76" s="4">
        <v>0.0</v>
      </c>
      <c r="AD76" s="4">
        <v>0.0</v>
      </c>
      <c r="AE76" s="4">
        <v>0.0</v>
      </c>
      <c r="AF76" s="4">
        <v>0.0</v>
      </c>
      <c r="AG76" s="4">
        <v>0.0</v>
      </c>
      <c r="AH76" s="4">
        <v>2.0</v>
      </c>
      <c r="AI76" s="4">
        <v>0.0</v>
      </c>
    </row>
    <row r="77" ht="12.75" customHeight="1">
      <c r="A77" s="4">
        <v>359546.0</v>
      </c>
      <c r="B77" s="4">
        <v>0.0</v>
      </c>
      <c r="C77" s="4">
        <v>0.0</v>
      </c>
      <c r="D77" s="4">
        <v>2.0</v>
      </c>
      <c r="E77" s="4">
        <v>0.0</v>
      </c>
      <c r="F77" s="4">
        <v>0.0</v>
      </c>
      <c r="G77" s="4">
        <v>0.0</v>
      </c>
      <c r="H77" s="4">
        <v>0.0</v>
      </c>
      <c r="I77" s="4">
        <v>0.0</v>
      </c>
      <c r="J77" s="4">
        <v>0.0</v>
      </c>
      <c r="K77" s="4">
        <v>0.0</v>
      </c>
      <c r="L77" s="4">
        <v>2.0</v>
      </c>
      <c r="M77" s="4">
        <v>0.0</v>
      </c>
      <c r="N77" s="4">
        <v>1.0</v>
      </c>
      <c r="O77" s="4">
        <v>0.0</v>
      </c>
      <c r="P77" s="4">
        <v>1.0</v>
      </c>
      <c r="Q77" s="4">
        <v>1.0</v>
      </c>
      <c r="R77" s="4">
        <v>1.0</v>
      </c>
      <c r="S77" s="4">
        <v>0.0</v>
      </c>
      <c r="T77" s="4">
        <v>0.0</v>
      </c>
      <c r="U77" s="4">
        <v>0.0</v>
      </c>
      <c r="V77" s="4">
        <v>0.0</v>
      </c>
      <c r="W77" s="4">
        <v>0.0</v>
      </c>
      <c r="X77" s="4">
        <v>0.0</v>
      </c>
      <c r="Y77" s="4">
        <v>0.0</v>
      </c>
      <c r="Z77" s="4">
        <v>0.0</v>
      </c>
      <c r="AA77" s="4">
        <v>0.0</v>
      </c>
      <c r="AB77" s="4">
        <v>0.0</v>
      </c>
      <c r="AC77" s="4">
        <v>0.0</v>
      </c>
      <c r="AD77" s="4">
        <v>0.0</v>
      </c>
      <c r="AE77" s="4">
        <v>0.0</v>
      </c>
      <c r="AF77" s="4">
        <v>0.0</v>
      </c>
      <c r="AG77" s="4">
        <v>2.0</v>
      </c>
      <c r="AH77" s="4">
        <v>2.0</v>
      </c>
      <c r="AI77" s="4">
        <v>1.0</v>
      </c>
    </row>
    <row r="78" ht="12.75" customHeight="1">
      <c r="A78" s="4">
        <v>359647.0</v>
      </c>
      <c r="B78" s="4">
        <v>0.0</v>
      </c>
      <c r="C78" s="4">
        <v>2.0</v>
      </c>
      <c r="D78" s="4">
        <v>2.0</v>
      </c>
      <c r="E78" s="4">
        <v>2.0</v>
      </c>
      <c r="F78" s="4">
        <v>0.0</v>
      </c>
      <c r="G78" s="4">
        <v>0.0</v>
      </c>
      <c r="H78" s="4">
        <v>0.0</v>
      </c>
      <c r="I78" s="4">
        <v>0.0</v>
      </c>
      <c r="J78" s="4">
        <v>0.0</v>
      </c>
      <c r="K78" s="4">
        <v>0.0</v>
      </c>
      <c r="L78" s="4">
        <v>2.0</v>
      </c>
      <c r="M78" s="4">
        <v>0.0</v>
      </c>
      <c r="N78" s="4">
        <v>0.0</v>
      </c>
      <c r="O78" s="4">
        <v>0.0</v>
      </c>
      <c r="P78" s="4">
        <v>1.0</v>
      </c>
      <c r="Q78" s="4">
        <v>1.0</v>
      </c>
      <c r="R78" s="4">
        <v>1.0</v>
      </c>
      <c r="S78" s="4">
        <v>2.0</v>
      </c>
      <c r="T78" s="4">
        <v>0.0</v>
      </c>
      <c r="U78" s="4">
        <v>1.0</v>
      </c>
      <c r="V78" s="4">
        <v>0.0</v>
      </c>
      <c r="W78" s="4">
        <v>1.0</v>
      </c>
      <c r="X78" s="4">
        <v>0.0</v>
      </c>
      <c r="Y78" s="4">
        <v>0.0</v>
      </c>
      <c r="Z78" s="4">
        <v>0.0</v>
      </c>
      <c r="AA78" s="4">
        <v>0.0</v>
      </c>
      <c r="AB78" s="4">
        <v>2.0</v>
      </c>
      <c r="AC78" s="4">
        <v>0.0</v>
      </c>
      <c r="AD78" s="4">
        <v>0.0</v>
      </c>
      <c r="AE78" s="4">
        <v>0.0</v>
      </c>
      <c r="AF78" s="4">
        <v>0.0</v>
      </c>
      <c r="AG78" s="4">
        <v>0.0</v>
      </c>
      <c r="AH78" s="4">
        <v>0.0</v>
      </c>
      <c r="AI78" s="4">
        <v>0.0</v>
      </c>
    </row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